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embeddings/oleObject1.bin" ContentType="application/vnd.openxmlformats-officedocument.oleObject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45" yWindow="705" windowWidth="2745" windowHeight="1170"/>
  </bookViews>
  <sheets>
    <sheet name="Memorial de Calculo" sheetId="18" r:id="rId1"/>
    <sheet name="cronograma 1" sheetId="17" r:id="rId2"/>
    <sheet name="CCU" sheetId="20" r:id="rId3"/>
    <sheet name="BDI" sheetId="21" r:id="rId4"/>
  </sheets>
  <definedNames>
    <definedName name="_xlnm.Print_Titles" localSheetId="0">'Memorial de Calculo'!$1:$8</definedName>
  </definedNames>
  <calcPr calcId="125725"/>
</workbook>
</file>

<file path=xl/calcChain.xml><?xml version="1.0" encoding="utf-8"?>
<calcChain xmlns="http://schemas.openxmlformats.org/spreadsheetml/2006/main">
  <c r="Q14" i="17"/>
  <c r="Q16"/>
  <c r="Q18"/>
  <c r="Q20"/>
  <c r="Q22"/>
  <c r="Q24"/>
  <c r="Q26"/>
  <c r="Q28"/>
  <c r="Q30"/>
  <c r="Q32"/>
  <c r="Q34"/>
  <c r="Q36"/>
  <c r="Q38"/>
  <c r="Q40"/>
  <c r="Q42"/>
  <c r="Q44"/>
  <c r="Q46"/>
  <c r="Q48"/>
  <c r="Q50"/>
  <c r="Q52"/>
  <c r="Q54"/>
  <c r="Q56"/>
  <c r="Q58"/>
  <c r="Q12"/>
  <c r="Q10"/>
  <c r="F285" i="20"/>
  <c r="F287" s="1"/>
  <c r="F286"/>
  <c r="F282"/>
  <c r="F281"/>
  <c r="F280"/>
  <c r="F279"/>
  <c r="F267"/>
  <c r="F266"/>
  <c r="F263"/>
  <c r="F264" s="1"/>
  <c r="F224"/>
  <c r="F225"/>
  <c r="F251"/>
  <c r="F176"/>
  <c r="F177"/>
  <c r="F178"/>
  <c r="F179"/>
  <c r="F180"/>
  <c r="F210"/>
  <c r="F239"/>
  <c r="F240" s="1"/>
  <c r="F241" s="1"/>
  <c r="F242" s="1"/>
  <c r="F238"/>
  <c r="F237"/>
  <c r="F223"/>
  <c r="F211"/>
  <c r="F207"/>
  <c r="F208" s="1"/>
  <c r="F195"/>
  <c r="F196" s="1"/>
  <c r="F197" s="1"/>
  <c r="F198" s="1"/>
  <c r="F183"/>
  <c r="F184" s="1"/>
  <c r="F97"/>
  <c r="D98"/>
  <c r="F98" s="1"/>
  <c r="F99" s="1"/>
  <c r="F100" s="1"/>
  <c r="F101" s="1"/>
  <c r="F53" i="17"/>
  <c r="O53" s="1"/>
  <c r="B57"/>
  <c r="B55"/>
  <c r="B53"/>
  <c r="B51"/>
  <c r="B49"/>
  <c r="B47"/>
  <c r="B45"/>
  <c r="B43"/>
  <c r="B41"/>
  <c r="B39"/>
  <c r="B37"/>
  <c r="B35"/>
  <c r="B33"/>
  <c r="B31"/>
  <c r="B29"/>
  <c r="B27"/>
  <c r="B25"/>
  <c r="B23"/>
  <c r="B21"/>
  <c r="B19"/>
  <c r="B17"/>
  <c r="B15"/>
  <c r="B13"/>
  <c r="B11"/>
  <c r="B9"/>
  <c r="F164" i="20"/>
  <c r="F165" s="1"/>
  <c r="F166" s="1"/>
  <c r="F167" s="1"/>
  <c r="F163"/>
  <c r="F160"/>
  <c r="F161" s="1"/>
  <c r="D136"/>
  <c r="F136"/>
  <c r="D135"/>
  <c r="F135" s="1"/>
  <c r="F137" s="1"/>
  <c r="F148"/>
  <c r="F149"/>
  <c r="F150" s="1"/>
  <c r="F151" s="1"/>
  <c r="F134"/>
  <c r="F131"/>
  <c r="F132" s="1"/>
  <c r="F130"/>
  <c r="F114"/>
  <c r="F115" s="1"/>
  <c r="F113"/>
  <c r="F110"/>
  <c r="F111" s="1"/>
  <c r="F118"/>
  <c r="F117"/>
  <c r="F84"/>
  <c r="F85"/>
  <c r="F83"/>
  <c r="F82"/>
  <c r="F69"/>
  <c r="F70"/>
  <c r="F68"/>
  <c r="F67"/>
  <c r="F64"/>
  <c r="F65" s="1"/>
  <c r="F61"/>
  <c r="F62" s="1"/>
  <c r="F49"/>
  <c r="F50" s="1"/>
  <c r="F51" s="1"/>
  <c r="F52" s="1"/>
  <c r="F48"/>
  <c r="F45"/>
  <c r="F44"/>
  <c r="F46"/>
  <c r="F25"/>
  <c r="F26"/>
  <c r="F27"/>
  <c r="F32"/>
  <c r="F33" s="1"/>
  <c r="F31"/>
  <c r="F28"/>
  <c r="F13"/>
  <c r="F12"/>
  <c r="F14" s="1"/>
  <c r="F9"/>
  <c r="F10" s="1"/>
  <c r="F226"/>
  <c r="F227" s="1"/>
  <c r="F228" s="1"/>
  <c r="F212"/>
  <c r="F252"/>
  <c r="F253" s="1"/>
  <c r="F254" s="1"/>
  <c r="F181"/>
  <c r="F268"/>
  <c r="F283"/>
  <c r="F13" i="17"/>
  <c r="G13" s="1"/>
  <c r="F15"/>
  <c r="F17"/>
  <c r="G17" s="1"/>
  <c r="Q17" s="1"/>
  <c r="F31"/>
  <c r="N31" s="1"/>
  <c r="F57"/>
  <c r="P57" s="1"/>
  <c r="Q57" s="1"/>
  <c r="F23"/>
  <c r="F51"/>
  <c r="N51" s="1"/>
  <c r="Q51" s="1"/>
  <c r="F11"/>
  <c r="G11" s="1"/>
  <c r="Q11" s="1"/>
  <c r="F43"/>
  <c r="F29"/>
  <c r="J23"/>
  <c r="I23"/>
  <c r="Q23" s="1"/>
  <c r="N43"/>
  <c r="I43"/>
  <c r="L43"/>
  <c r="H43"/>
  <c r="Q43" s="1"/>
  <c r="K43"/>
  <c r="J43"/>
  <c r="F25"/>
  <c r="K25" s="1"/>
  <c r="F33"/>
  <c r="K33" s="1"/>
  <c r="Q33" s="1"/>
  <c r="F37"/>
  <c r="K37" s="1"/>
  <c r="L31"/>
  <c r="F49"/>
  <c r="O49"/>
  <c r="Q49" s="1"/>
  <c r="I15"/>
  <c r="G15"/>
  <c r="Q15" s="1"/>
  <c r="F45"/>
  <c r="N45" s="1"/>
  <c r="I17"/>
  <c r="H17"/>
  <c r="F21"/>
  <c r="H21" s="1"/>
  <c r="F27"/>
  <c r="M27" s="1"/>
  <c r="F9"/>
  <c r="F47"/>
  <c r="N47" s="1"/>
  <c r="Q47" s="1"/>
  <c r="I29"/>
  <c r="H29"/>
  <c r="Q29" s="1"/>
  <c r="F55"/>
  <c r="O55"/>
  <c r="Q55" s="1"/>
  <c r="F35"/>
  <c r="P35" s="1"/>
  <c r="F19"/>
  <c r="F39"/>
  <c r="N39" s="1"/>
  <c r="F41"/>
  <c r="L39"/>
  <c r="K39"/>
  <c r="K19"/>
  <c r="J19"/>
  <c r="I19"/>
  <c r="Q19" s="1"/>
  <c r="I21"/>
  <c r="J21"/>
  <c r="M33"/>
  <c r="L33"/>
  <c r="G9"/>
  <c r="F59"/>
  <c r="K41"/>
  <c r="J41"/>
  <c r="N41"/>
  <c r="I41"/>
  <c r="L41"/>
  <c r="H41"/>
  <c r="K45"/>
  <c r="J45"/>
  <c r="I45"/>
  <c r="L45"/>
  <c r="H45"/>
  <c r="Q45" s="1"/>
  <c r="J37"/>
  <c r="I37"/>
  <c r="H37"/>
  <c r="Q37" s="1"/>
  <c r="Q41"/>
  <c r="Q9"/>
  <c r="P61" l="1"/>
  <c r="P63" s="1"/>
  <c r="Q35"/>
  <c r="F138" i="20"/>
  <c r="F139" s="1"/>
  <c r="F213"/>
  <c r="F214" s="1"/>
  <c r="F269"/>
  <c r="F270" s="1"/>
  <c r="F288"/>
  <c r="F289" s="1"/>
  <c r="L25" i="17"/>
  <c r="M31"/>
  <c r="F71" i="20"/>
  <c r="F72" s="1"/>
  <c r="F73" s="1"/>
  <c r="F86"/>
  <c r="F87" s="1"/>
  <c r="F88" s="1"/>
  <c r="F119"/>
  <c r="F120" s="1"/>
  <c r="F121" s="1"/>
  <c r="K31" i="17"/>
  <c r="Q31" s="1"/>
  <c r="F29" i="20"/>
  <c r="F15"/>
  <c r="F16" s="1"/>
  <c r="F185"/>
  <c r="F186" s="1"/>
  <c r="Q25" i="17"/>
  <c r="F34" i="20"/>
  <c r="F35" s="1"/>
  <c r="Q21" i="17"/>
  <c r="L37"/>
  <c r="N37"/>
  <c r="J39"/>
  <c r="J61" s="1"/>
  <c r="J63" s="1"/>
  <c r="H39"/>
  <c r="Q39" s="1"/>
  <c r="I39"/>
  <c r="I61" s="1"/>
  <c r="I63" s="1"/>
  <c r="N61"/>
  <c r="N63" s="1"/>
  <c r="M61"/>
  <c r="M63" s="1"/>
  <c r="Q27"/>
  <c r="Q13"/>
  <c r="G61"/>
  <c r="Q53"/>
  <c r="O61"/>
  <c r="O63" s="1"/>
  <c r="L61" l="1"/>
  <c r="L63" s="1"/>
  <c r="K61"/>
  <c r="K63" s="1"/>
  <c r="H61"/>
  <c r="H63" s="1"/>
  <c r="G62"/>
  <c r="G63"/>
  <c r="G64" s="1"/>
  <c r="H62" l="1"/>
  <c r="I62" s="1"/>
  <c r="J62" s="1"/>
  <c r="K62" s="1"/>
  <c r="L62" s="1"/>
  <c r="M62" s="1"/>
  <c r="N62" s="1"/>
  <c r="O62" s="1"/>
  <c r="P62" s="1"/>
  <c r="Q61" s="1"/>
  <c r="H64"/>
  <c r="I64" s="1"/>
  <c r="J64" s="1"/>
  <c r="K64" s="1"/>
  <c r="L64" s="1"/>
  <c r="M64" s="1"/>
  <c r="N64" s="1"/>
  <c r="O64" s="1"/>
  <c r="P64" s="1"/>
</calcChain>
</file>

<file path=xl/sharedStrings.xml><?xml version="1.0" encoding="utf-8"?>
<sst xmlns="http://schemas.openxmlformats.org/spreadsheetml/2006/main" count="802" uniqueCount="410">
  <si>
    <t>m²</t>
  </si>
  <si>
    <t>m</t>
  </si>
  <si>
    <t>ITEM</t>
  </si>
  <si>
    <t xml:space="preserve">Prefeitura Municipal de Muriaé            </t>
  </si>
  <si>
    <t>Endereço:</t>
  </si>
  <si>
    <t>Ítem</t>
  </si>
  <si>
    <t>Discrição dos Serviços</t>
  </si>
  <si>
    <t>Unid.</t>
  </si>
  <si>
    <t>Quant.</t>
  </si>
  <si>
    <t>Pintura</t>
  </si>
  <si>
    <t>Prefeitura Municipal de Muriaé                                                                                                                                                                                                                                    Estado de Minas Gerais                                                                                                                                                                                                                                                    C.G.C. 17.947.581/0001-76</t>
  </si>
  <si>
    <t>Municipio:</t>
  </si>
  <si>
    <t>m³</t>
  </si>
  <si>
    <t xml:space="preserve">CRONOGRAMA FÍSICO FINANCEIRO </t>
  </si>
  <si>
    <t>CRONOGRAMA FÍSICO FINANCEIRO</t>
  </si>
  <si>
    <t xml:space="preserve">DATA : </t>
  </si>
  <si>
    <t xml:space="preserve">PRAZO DA OBRA: </t>
  </si>
  <si>
    <t>120 DIAS</t>
  </si>
  <si>
    <t>DISCRIMINAÇÃO DOS SERVIÇOS</t>
  </si>
  <si>
    <t>VALOR(R$)</t>
  </si>
  <si>
    <t>MÊS 1</t>
  </si>
  <si>
    <t>MÊS 2</t>
  </si>
  <si>
    <t>MES3</t>
  </si>
  <si>
    <t>MES4</t>
  </si>
  <si>
    <t>SUB-TOTAL</t>
  </si>
  <si>
    <t>VALOR DO PERÍODO</t>
  </si>
  <si>
    <t>VALOR ACUMULADO</t>
  </si>
  <si>
    <t>PERCENTUAL DO PERÍODO</t>
  </si>
  <si>
    <t>PERCENTUAL ACUMULADO</t>
  </si>
  <si>
    <t>PROPONENTE: PREFEITURA MUNICIPAL DE MURIAÉ</t>
  </si>
  <si>
    <t>Total</t>
  </si>
  <si>
    <t>MEMORIAL DE CÁLCULO</t>
  </si>
  <si>
    <t>SETOP</t>
  </si>
  <si>
    <t>kg</t>
  </si>
  <si>
    <t>Corte, dobra e armação de  aço CA-60</t>
  </si>
  <si>
    <t>Forma e desforma de compensado resinado espessura 10 mm</t>
  </si>
  <si>
    <t>Pintura acrílica branca, em paredes, 2 demãos sem massa corrida, exclusive fundo selador</t>
  </si>
  <si>
    <t>Preparação para pintura em paredes, pva/acrílica com fundo selador</t>
  </si>
  <si>
    <t>Revestimento</t>
  </si>
  <si>
    <t>Instalações Iniciais da Obra</t>
  </si>
  <si>
    <t>un</t>
  </si>
  <si>
    <t>Composição de Custos Unitários</t>
  </si>
  <si>
    <t>Código</t>
  </si>
  <si>
    <t>Descrição</t>
  </si>
  <si>
    <t>Unidade</t>
  </si>
  <si>
    <t>Coeficiente</t>
  </si>
  <si>
    <t>Preço</t>
  </si>
  <si>
    <t>Materiais</t>
  </si>
  <si>
    <t>Total de Materiais</t>
  </si>
  <si>
    <t>Mão de Obra</t>
  </si>
  <si>
    <t>h</t>
  </si>
  <si>
    <t>Total de Mão de Obra</t>
  </si>
  <si>
    <t>Total Simples</t>
  </si>
  <si>
    <t>Total Geral</t>
  </si>
  <si>
    <t>COMP. 01</t>
  </si>
  <si>
    <t>COMP. 02</t>
  </si>
  <si>
    <t>COMP. 03</t>
  </si>
  <si>
    <r>
      <rPr>
        <b/>
        <sz val="11"/>
        <color indexed="8"/>
        <rFont val="Times New Roman"/>
        <family val="1"/>
      </rPr>
      <t>Unidade:</t>
    </r>
    <r>
      <rPr>
        <sz val="11"/>
        <color indexed="8"/>
        <rFont val="Times New Roman"/>
        <family val="1"/>
      </rPr>
      <t xml:space="preserve"> un</t>
    </r>
  </si>
  <si>
    <r>
      <rPr>
        <b/>
        <sz val="11"/>
        <color indexed="8"/>
        <rFont val="Times New Roman"/>
        <family val="1"/>
      </rPr>
      <t>Descrição:</t>
    </r>
    <r>
      <rPr>
        <sz val="11"/>
        <color indexed="8"/>
        <rFont val="Times New Roman"/>
        <family val="1"/>
      </rPr>
      <t xml:space="preserve"> Ralo hemisférico em ferro fundido tipo abacaxi, DN=150mm</t>
    </r>
  </si>
  <si>
    <t>Fonte de Coeficientes: 07752/ORSE</t>
  </si>
  <si>
    <t>Ralo fofo semiesferico, 150 mm, para lajes/ calhas</t>
  </si>
  <si>
    <t>COMP. 04</t>
  </si>
  <si>
    <t>SINAPI</t>
  </si>
  <si>
    <t>Fonte</t>
  </si>
  <si>
    <t>COMP. 05</t>
  </si>
  <si>
    <t>COMP. 06</t>
  </si>
  <si>
    <t>Fonte de Coeficientes: 07350/ORSE</t>
  </si>
  <si>
    <r>
      <rPr>
        <b/>
        <sz val="11"/>
        <color indexed="8"/>
        <rFont val="Times New Roman"/>
        <family val="1"/>
      </rPr>
      <t>Descrição:</t>
    </r>
    <r>
      <rPr>
        <sz val="11"/>
        <color indexed="8"/>
        <rFont val="Times New Roman"/>
        <family val="1"/>
      </rPr>
      <t xml:space="preserve"> Lavatório louça de canto  sem coluna, c/ sifão cromado, válvula cromada, engate cromado, exclusive torneira</t>
    </r>
  </si>
  <si>
    <t>Sifao em metal cromado para pia ou lavatorio, 1 x 1.1/2 "</t>
  </si>
  <si>
    <t>Lavatório louça, de canto</t>
  </si>
  <si>
    <t>06969/ORSE       (*)</t>
  </si>
  <si>
    <t>02384/ORSE (*)</t>
  </si>
  <si>
    <t>Válvula de escoamento para lavatório</t>
  </si>
  <si>
    <t>00982/ORSE (*)</t>
  </si>
  <si>
    <t>cj</t>
  </si>
  <si>
    <t>Fixação p/ lavatório - parafusos</t>
  </si>
  <si>
    <r>
      <rPr>
        <b/>
        <sz val="11"/>
        <color indexed="8"/>
        <rFont val="Times New Roman"/>
        <family val="1"/>
      </rPr>
      <t>Descrição:</t>
    </r>
    <r>
      <rPr>
        <sz val="11"/>
        <color indexed="8"/>
        <rFont val="Times New Roman"/>
        <family val="1"/>
      </rPr>
      <t xml:space="preserve"> Torneira de pressão,em metal cromado</t>
    </r>
  </si>
  <si>
    <t>Fita veda rosca 18mm</t>
  </si>
  <si>
    <t>00981/ORSE (*)</t>
  </si>
  <si>
    <t>03351/ORSE (*)</t>
  </si>
  <si>
    <t>Torneira de pressão, em metal cromado</t>
  </si>
  <si>
    <t>Fonte de Coeficientes: 04273/ORSE</t>
  </si>
  <si>
    <t>Porta de abrir, madeira de lei prancheta para pintura completa 90 x 210 cm,com ferragens em ferro latonado</t>
  </si>
  <si>
    <t>COMP. 07</t>
  </si>
  <si>
    <t>COMP. 08</t>
  </si>
  <si>
    <r>
      <rPr>
        <b/>
        <sz val="11"/>
        <color indexed="8"/>
        <rFont val="Times New Roman"/>
        <family val="1"/>
      </rPr>
      <t>Descrição:</t>
    </r>
    <r>
      <rPr>
        <sz val="11"/>
        <color indexed="8"/>
        <rFont val="Times New Roman"/>
        <family val="1"/>
      </rPr>
      <t xml:space="preserve"> Arremate do canteiro em tijolo maciço rebocado e pintado</t>
    </r>
  </si>
  <si>
    <r>
      <rPr>
        <b/>
        <sz val="11"/>
        <color indexed="8"/>
        <rFont val="Times New Roman"/>
        <family val="1"/>
      </rPr>
      <t>Unidade:</t>
    </r>
    <r>
      <rPr>
        <sz val="11"/>
        <color indexed="8"/>
        <rFont val="Times New Roman"/>
        <family val="1"/>
      </rPr>
      <t xml:space="preserve"> m</t>
    </r>
  </si>
  <si>
    <t>Serviços</t>
  </si>
  <si>
    <t>Argamassa de cimento e areia sem peneirar traço 1:3</t>
  </si>
  <si>
    <t>Total de Serviços</t>
  </si>
  <si>
    <t>Reboco com argamassa 1:7, cimento e areia</t>
  </si>
  <si>
    <t>Tijolo cerâmico maciço *5 x 10 x 20* cm</t>
  </si>
  <si>
    <t>Fonte de Coeficientes: SMOPU</t>
  </si>
  <si>
    <t xml:space="preserve">AUX-ARG-010   (**) </t>
  </si>
  <si>
    <t xml:space="preserve">REV-REB-005 (**) </t>
  </si>
  <si>
    <t xml:space="preserve">PIN-SEL-005 (**) </t>
  </si>
  <si>
    <t xml:space="preserve">PIN-ACR-005 (**) </t>
  </si>
  <si>
    <t>COMP. 09</t>
  </si>
  <si>
    <r>
      <rPr>
        <b/>
        <sz val="11"/>
        <color indexed="8"/>
        <rFont val="Times New Roman"/>
        <family val="1"/>
      </rPr>
      <t>Descrição:</t>
    </r>
    <r>
      <rPr>
        <sz val="11"/>
        <color indexed="8"/>
        <rFont val="Times New Roman"/>
        <family val="1"/>
      </rPr>
      <t xml:space="preserve"> Calha em concreto impermeabilizada</t>
    </r>
  </si>
  <si>
    <t xml:space="preserve">ALV-TIJ-025 (**) </t>
  </si>
  <si>
    <t>Alvenaria de tijolo cerâmico furado e = 10 cm, a revestir</t>
  </si>
  <si>
    <t>IMP-ASF-005 (**)</t>
  </si>
  <si>
    <t>Impermeabilização com manta asfáltica pré-fabricada, e = 4 mm</t>
  </si>
  <si>
    <t>IMP-PRO-005 (**)</t>
  </si>
  <si>
    <t>IMP-CAM-005 (**)</t>
  </si>
  <si>
    <t>Camada de regularização argamassa traço 1:3, espessura média 3,0 cm</t>
  </si>
  <si>
    <t>Limpeza Geral</t>
  </si>
  <si>
    <t>COMP. 10</t>
  </si>
  <si>
    <t>COMP. 11</t>
  </si>
  <si>
    <t>COMP. 12</t>
  </si>
  <si>
    <t xml:space="preserve">ESQ-POR-055 (**) </t>
  </si>
  <si>
    <t>COMP. 13</t>
  </si>
  <si>
    <t>Portão de grade</t>
  </si>
  <si>
    <t>99901.1.192 (**)</t>
  </si>
  <si>
    <t>Assentamento de gradis e portões</t>
  </si>
  <si>
    <t>Fechadura de sobrepor para portão, com chave tetra, caixa *100* mm, trinco lateral, em latão ou aço cromado, pintado - completa</t>
  </si>
  <si>
    <t>Fonte de Coeficientes: SER-POR-055 e SMOPU</t>
  </si>
  <si>
    <t>SER-COL-015 (**)</t>
  </si>
  <si>
    <t>1.1</t>
  </si>
  <si>
    <t>2.1</t>
  </si>
  <si>
    <t>3.1</t>
  </si>
  <si>
    <t>4.1</t>
  </si>
  <si>
    <t>5.1</t>
  </si>
  <si>
    <t>5.2</t>
  </si>
  <si>
    <t>6.3</t>
  </si>
  <si>
    <t>6.1</t>
  </si>
  <si>
    <t>6.2</t>
  </si>
  <si>
    <t>7.1</t>
  </si>
  <si>
    <t>8.1</t>
  </si>
  <si>
    <t>8.2</t>
  </si>
  <si>
    <t>9.1</t>
  </si>
  <si>
    <t>10.1</t>
  </si>
  <si>
    <t>10.2</t>
  </si>
  <si>
    <t>10.3</t>
  </si>
  <si>
    <t>11.1</t>
  </si>
  <si>
    <t>11.2</t>
  </si>
  <si>
    <t>12.1</t>
  </si>
  <si>
    <r>
      <rPr>
        <b/>
        <sz val="11"/>
        <color indexed="8"/>
        <rFont val="Times New Roman"/>
        <family val="1"/>
      </rPr>
      <t>Descrição:</t>
    </r>
    <r>
      <rPr>
        <sz val="11"/>
        <color indexed="8"/>
        <rFont val="Times New Roman"/>
        <family val="1"/>
      </rPr>
      <t xml:space="preserve">  Instalações provisórias de esgoto</t>
    </r>
  </si>
  <si>
    <r>
      <rPr>
        <b/>
        <sz val="11"/>
        <color indexed="8"/>
        <rFont val="Times New Roman"/>
        <family val="1"/>
      </rPr>
      <t>Unidade:</t>
    </r>
    <r>
      <rPr>
        <sz val="11"/>
        <color indexed="8"/>
        <rFont val="Times New Roman"/>
        <family val="1"/>
      </rPr>
      <t xml:space="preserve"> un</t>
    </r>
  </si>
  <si>
    <t>I0402 (*)</t>
  </si>
  <si>
    <t>Cagece - ligação de esgoto</t>
  </si>
  <si>
    <t>Fonte de Coeficientes: SEINFRA 024.1 - C2849</t>
  </si>
  <si>
    <r>
      <rPr>
        <b/>
        <sz val="11"/>
        <color indexed="8"/>
        <rFont val="Times New Roman"/>
        <family val="1"/>
      </rPr>
      <t>Descrição:</t>
    </r>
    <r>
      <rPr>
        <sz val="11"/>
        <color indexed="8"/>
        <rFont val="Times New Roman"/>
        <family val="1"/>
      </rPr>
      <t xml:space="preserve"> Chapéu-pingadeira em concreto moldado in loco instalado em toda a extensão da platibanda</t>
    </r>
  </si>
  <si>
    <t>EST-CON-020 (**)</t>
  </si>
  <si>
    <t xml:space="preserve">Fornecimento e lançamento de concreto estrutural virado  em obra fck &gt;= 15 mpa, brita 1 e 2 </t>
  </si>
  <si>
    <t>EST-FOR-010 (**)</t>
  </si>
  <si>
    <t>ARM-AÇO-015 (**)</t>
  </si>
  <si>
    <r>
      <rPr>
        <b/>
        <sz val="11"/>
        <color indexed="8"/>
        <rFont val="Times New Roman"/>
        <family val="1"/>
      </rPr>
      <t>Descrição:</t>
    </r>
    <r>
      <rPr>
        <sz val="11"/>
        <color indexed="8"/>
        <rFont val="Times New Roman"/>
        <family val="1"/>
      </rPr>
      <t xml:space="preserve"> Fornecimento e instalação de mini rack de parede 19" x 16u x 450mm</t>
    </r>
  </si>
  <si>
    <r>
      <rPr>
        <b/>
        <sz val="11"/>
        <color indexed="8"/>
        <rFont val="Times New Roman"/>
        <family val="1"/>
      </rPr>
      <t>Unidade:</t>
    </r>
    <r>
      <rPr>
        <sz val="11"/>
        <color indexed="8"/>
        <rFont val="Times New Roman"/>
        <family val="1"/>
      </rPr>
      <t>un</t>
    </r>
  </si>
  <si>
    <t>08797/ORSE (**)</t>
  </si>
  <si>
    <t>Rack de parede 19" x 16 u x 450mm</t>
  </si>
  <si>
    <t>00049/ORSE (**)</t>
  </si>
  <si>
    <t>Cabista para instalação telefônica</t>
  </si>
  <si>
    <t>Fonte de Coeficientes: (**) ORSE Outubro 2016 - 08460/ORSE</t>
  </si>
  <si>
    <t>11.3</t>
  </si>
  <si>
    <t>PROJETO:  Construção de 01 (uma) Farmácia de Minas</t>
  </si>
  <si>
    <t>Pedreiro com encargos complementares</t>
  </si>
  <si>
    <t>Servente com encargos complementares</t>
  </si>
  <si>
    <t>Fonte de Preço : (**) SETOP JULHO 2017</t>
  </si>
  <si>
    <t>Proteção mecânica com areia e cimento e = 1,5 cm</t>
  </si>
  <si>
    <t>LOCAL: Prolongamento da Rua Itagiba de Oliveira, s/n - Barra</t>
  </si>
  <si>
    <t>Eletricista com encargos complementares</t>
  </si>
  <si>
    <t>Auxiliar de eletricista com encargos complementares</t>
  </si>
  <si>
    <t>Encanador com encargos complementares</t>
  </si>
  <si>
    <t>Auxiliar de encanador com encargos complementares</t>
  </si>
  <si>
    <t>Fonte de Preço : SINAPI Insumos 12/2017; (*) ORSE Outubro 2016-1; (***) SINAPI Composições 12/2017</t>
  </si>
  <si>
    <t>88247 (***)</t>
  </si>
  <si>
    <t>88264 (***)</t>
  </si>
  <si>
    <t>88248 (***)</t>
  </si>
  <si>
    <t>88267 (***)</t>
  </si>
  <si>
    <t>Fonte de Preço : SINAPI Insumos 12/2017; (***) SINAPI Composições 12/2017</t>
  </si>
  <si>
    <t>Fonte de Preço : (***) SINAPI Composições 12/2017; (*) ORSE Outubro 2016-1</t>
  </si>
  <si>
    <t>88316 (***)</t>
  </si>
  <si>
    <t>Auxiliar de serralheiro com encargos complementares</t>
  </si>
  <si>
    <t>88251(***)</t>
  </si>
  <si>
    <t>Serralheiro com encargos complementares</t>
  </si>
  <si>
    <t>88315(***)</t>
  </si>
  <si>
    <t>Fonte de Preço : (***) SINAPI Composições 12/2017; (**) SETOP JULHO 2017</t>
  </si>
  <si>
    <t>88309(***)</t>
  </si>
  <si>
    <t>88316(***)</t>
  </si>
  <si>
    <t>Fonte de Preço : SEINFRA 024.1 (*)</t>
  </si>
  <si>
    <t>Servente encargos complementares</t>
  </si>
  <si>
    <t>Fonte de Preço : (***) SINAPI Composições 12/2017 - (**) ORSE Outubro 2016</t>
  </si>
  <si>
    <t>Fonte de Preço : SINAPI Insumos 12/2017; (**) SETOP JULHO 2017; (***) SINAPI Composições 12/2017</t>
  </si>
  <si>
    <r>
      <rPr>
        <b/>
        <sz val="11"/>
        <color indexed="8"/>
        <rFont val="Times New Roman"/>
        <family val="1"/>
      </rPr>
      <t>Descrição:</t>
    </r>
    <r>
      <rPr>
        <sz val="11"/>
        <color indexed="8"/>
        <rFont val="Times New Roman"/>
        <family val="1"/>
      </rPr>
      <t xml:space="preserve"> Portão de grade colocado com fechadura tipo tetra - abrir</t>
    </r>
  </si>
  <si>
    <t>5.3</t>
  </si>
  <si>
    <t>COMP. 14</t>
  </si>
  <si>
    <t>COMP. 15</t>
  </si>
  <si>
    <r>
      <rPr>
        <b/>
        <sz val="11"/>
        <color indexed="8"/>
        <rFont val="Times New Roman"/>
        <family val="1"/>
      </rPr>
      <t>Descrição:</t>
    </r>
    <r>
      <rPr>
        <sz val="11"/>
        <color indexed="8"/>
        <rFont val="Times New Roman"/>
        <family val="1"/>
      </rPr>
      <t xml:space="preserve"> Porta em vidro temperado 10mm, incolor, inclusive ferragem de fixação, puxador simples e instalação.</t>
    </r>
  </si>
  <si>
    <t>Serviço</t>
  </si>
  <si>
    <t>COMP. 16</t>
  </si>
  <si>
    <t>COMP. 17</t>
  </si>
  <si>
    <r>
      <rPr>
        <b/>
        <sz val="11"/>
        <color indexed="8"/>
        <rFont val="Times New Roman"/>
        <family val="1"/>
      </rPr>
      <t>Descrição:</t>
    </r>
    <r>
      <rPr>
        <sz val="11"/>
        <color indexed="8"/>
        <rFont val="Times New Roman"/>
        <family val="1"/>
      </rPr>
      <t xml:space="preserve"> Janela de alumínio de correr com báscula JA01, 2 folhas, fixação com parafuso sobre contramarco, com vidros e incluso guarnição</t>
    </r>
  </si>
  <si>
    <t>94564 (***)</t>
  </si>
  <si>
    <t>Fonte de Preço : (***) SINAPI Composições 12/2017</t>
  </si>
  <si>
    <t>Janela de aço basculante, fixação com parafuso sobre contramarco (exclusive contramarco), sem vidros, padronizada. AF_07/2016</t>
  </si>
  <si>
    <t>72117 (***)</t>
  </si>
  <si>
    <t>Vidro liso comum transparente, espessura 4mm</t>
  </si>
  <si>
    <t>94570 (***)</t>
  </si>
  <si>
    <r>
      <rPr>
        <b/>
        <sz val="11"/>
        <color indexed="8"/>
        <rFont val="Times New Roman"/>
        <family val="1"/>
      </rPr>
      <t xml:space="preserve">Unidade: </t>
    </r>
    <r>
      <rPr>
        <sz val="11"/>
        <color indexed="8"/>
        <rFont val="Times New Roman"/>
        <family val="1"/>
      </rPr>
      <t>un</t>
    </r>
  </si>
  <si>
    <r>
      <rPr>
        <b/>
        <sz val="11"/>
        <color indexed="8"/>
        <rFont val="Times New Roman"/>
        <family val="1"/>
      </rPr>
      <t>Descrição:</t>
    </r>
    <r>
      <rPr>
        <sz val="11"/>
        <color indexed="8"/>
        <rFont val="Times New Roman"/>
        <family val="1"/>
      </rPr>
      <t xml:space="preserve"> Janela de alumínio de correr com báscula JA05, 2 folhas, fixação com parafuso sobre contramarco, com vidros e incluso guarnição</t>
    </r>
  </si>
  <si>
    <t>01836/ORSE (**)</t>
  </si>
  <si>
    <t>Carpinteiro de esquadria com encargos complementares</t>
  </si>
  <si>
    <t>Ajudante de carpinteiro com encargos complementares</t>
  </si>
  <si>
    <t>88261 (***)</t>
  </si>
  <si>
    <t>88239 (***)</t>
  </si>
  <si>
    <t>Fonte de Coeficientes: (**) ORSE Dezembro 2017-1 - 08460/ORSE</t>
  </si>
  <si>
    <t>Fonte de Preço : (***) SINAPI Composições 12/2017 - (**) ORSE Dezembro 2017-1</t>
  </si>
  <si>
    <r>
      <rPr>
        <b/>
        <sz val="11"/>
        <color indexed="8"/>
        <rFont val="Times New Roman"/>
        <family val="1"/>
      </rPr>
      <t>Descrição:</t>
    </r>
    <r>
      <rPr>
        <sz val="11"/>
        <color indexed="8"/>
        <rFont val="Times New Roman"/>
        <family val="1"/>
      </rPr>
      <t xml:space="preserve"> Porta sanfonada em PVC 0.90 x 2.10 m , cor branca, instalada.</t>
    </r>
  </si>
  <si>
    <t>Janela de alumínio de correr, 2 folhas, fixação com parafuso sobre contramarco, com vidros e incluso guarnição</t>
  </si>
  <si>
    <t>Porta em PVC, sanfonada, 0.90 x 2.10 m, cor branca , instalada</t>
  </si>
  <si>
    <r>
      <t>Unidade:</t>
    </r>
    <r>
      <rPr>
        <sz val="11"/>
        <color indexed="8"/>
        <rFont val="Times New Roman"/>
        <family val="1"/>
      </rPr>
      <t>m²</t>
    </r>
  </si>
  <si>
    <t>11556/ORSE (**)</t>
  </si>
  <si>
    <t>Porta em vidro temperado 10mm, incolor, inclusive ferragens de fixação, puxador simples e instalação</t>
  </si>
  <si>
    <t>Fonte de Preço : (**) ORSE Dezembro 2017-1</t>
  </si>
  <si>
    <t>Ferrolho ou tarjeta de fio redondo (Aliança ou similar) ref.81098 63mm (2 1/2")</t>
  </si>
  <si>
    <t>Prego de aço polido com cabeça 18x30 (2 3/4 x 10)</t>
  </si>
  <si>
    <t>Batente em madeira de lei l = 0,14m (caixão), incluindo 02 jogos de alizar</t>
  </si>
  <si>
    <t>Dobradiça de ferro cromado 3" x 2 1/2" com anéis e parafusos</t>
  </si>
  <si>
    <t>00956/ORSE (**)</t>
  </si>
  <si>
    <t>01770/ORSE (**)</t>
  </si>
  <si>
    <t>08957/ORSE (**)</t>
  </si>
  <si>
    <t>Fonte de Preço : (***) SINAPI Composições 12/2017 - (**) ORSE Dezembro 2017-1 - SINAPI Insumos 12/2017</t>
  </si>
  <si>
    <t>Porta de madeira, folha media (NBR 15930) de 60x210cm, e= 35mm, núcleo sarrafeado, capa lisa em hdf, acabamento em primer para pintura</t>
  </si>
  <si>
    <r>
      <rPr>
        <b/>
        <sz val="11"/>
        <color indexed="8"/>
        <rFont val="Times New Roman"/>
        <family val="1"/>
      </rPr>
      <t>Descrição:</t>
    </r>
    <r>
      <rPr>
        <sz val="11"/>
        <color indexed="8"/>
        <rFont val="Times New Roman"/>
        <family val="1"/>
      </rPr>
      <t xml:space="preserve"> Porta em madeira compensada (canela) PM03, lisa, semi-ôca, 1.20 x 2.10 m, duas folhas, inclusive batentes e ferragens</t>
    </r>
  </si>
  <si>
    <r>
      <rPr>
        <b/>
        <sz val="11"/>
        <color indexed="8"/>
        <rFont val="Times New Roman"/>
        <family val="1"/>
      </rPr>
      <t>Descrição:</t>
    </r>
    <r>
      <rPr>
        <sz val="11"/>
        <color indexed="8"/>
        <rFont val="Times New Roman"/>
        <family val="1"/>
      </rPr>
      <t xml:space="preserve"> Jateamento sobre vidro temperado</t>
    </r>
  </si>
  <si>
    <t>04073/ORSE (**)</t>
  </si>
  <si>
    <r>
      <rPr>
        <b/>
        <sz val="11"/>
        <color indexed="8"/>
        <rFont val="Times New Roman"/>
        <family val="1"/>
      </rPr>
      <t xml:space="preserve">Unidade: </t>
    </r>
    <r>
      <rPr>
        <sz val="11"/>
        <color indexed="8"/>
        <rFont val="Times New Roman"/>
        <family val="1"/>
      </rPr>
      <t>m²</t>
    </r>
  </si>
  <si>
    <t>Jateamento sobre vidro temperado</t>
  </si>
  <si>
    <r>
      <rPr>
        <b/>
        <sz val="11"/>
        <color indexed="8"/>
        <rFont val="Times New Roman"/>
        <family val="1"/>
      </rPr>
      <t>Descrição:</t>
    </r>
    <r>
      <rPr>
        <sz val="11"/>
        <color indexed="8"/>
        <rFont val="Times New Roman"/>
        <family val="1"/>
      </rPr>
      <t xml:space="preserve"> Caixa em alumínio 30x30x12cm com 03 tomadas monofásicas 2P+T e 1 tomada trifásica 3P+T </t>
    </r>
  </si>
  <si>
    <t>09893/ORSE (**)</t>
  </si>
  <si>
    <t xml:space="preserve">Caixa em alumínio 30x30x12cm com 03 tomadas monofásicas 2P+T e 1 tomada trifásica 3P+T </t>
  </si>
  <si>
    <t>Fonte de Coeficientes: (**) ORSE Dezembro 2017-1 - 09558/ORSE</t>
  </si>
  <si>
    <r>
      <rPr>
        <b/>
        <sz val="11"/>
        <color indexed="8"/>
        <rFont val="Times New Roman"/>
        <family val="1"/>
      </rPr>
      <t>Descrição:</t>
    </r>
    <r>
      <rPr>
        <sz val="11"/>
        <color indexed="8"/>
        <rFont val="Times New Roman"/>
        <family val="1"/>
      </rPr>
      <t xml:space="preserve"> Porta de abrir - PM04, madeira de lei prancheta para pintura completa 90 x 210 cm,com ferragens em ferro latonado, com chapa metálica em aço inox espessura de 1,5mm</t>
    </r>
  </si>
  <si>
    <t>Fonte de Coeficientes: (**) ORSE Dezembro 2017-1 - 01817/ORSE</t>
  </si>
  <si>
    <t>Fonte de Coeficientes: (**) ORSE Dezembro 2017-1 - 11836/ORSE</t>
  </si>
  <si>
    <t>Fonte de Coeficientes: (**) ORSE Dezembro 2017-1 - 04073/ORSE</t>
  </si>
  <si>
    <t>Fonte de Coeficientes: (**) ORSE Dezembro 2017-1 - 11556/ORSE</t>
  </si>
  <si>
    <t>COMP. 18</t>
  </si>
  <si>
    <r>
      <rPr>
        <b/>
        <sz val="11"/>
        <color indexed="8"/>
        <rFont val="Times New Roman"/>
        <family val="1"/>
      </rPr>
      <t>Descrição:</t>
    </r>
    <r>
      <rPr>
        <sz val="11"/>
        <color indexed="8"/>
        <rFont val="Times New Roman"/>
        <family val="1"/>
      </rPr>
      <t xml:space="preserve"> Grade de ferro com barra quadrada de 1/2" na vertical, barras de quadrada de 1/2" na horizontal e quadro com barra de ferro de 1/2", inclusive chumbadores com parafusos</t>
    </r>
  </si>
  <si>
    <t>09167/ORSE (**)</t>
  </si>
  <si>
    <t>Grade de ferro com barra quadrada de 1/2" na vertical, barras de quadrada de 1/2" na horizontal e quadro com barra de ferro de 1/2", inclusive chumbadores em chapa de ferro, e= 5mm</t>
  </si>
  <si>
    <t>09171/ORSE (**)</t>
  </si>
  <si>
    <t>Parafuso da cabeça sextavada 5/8" x 3 1/2"</t>
  </si>
  <si>
    <t xml:space="preserve">Areia média - posto jazida/fornecedor (retirado na jazida, sem transporte) </t>
  </si>
  <si>
    <t>Cimento portland composto cp ii-32</t>
  </si>
  <si>
    <t>Fonte de Coeficientes: (**) ORSE Dezembro 2017-1 - 08898/ORSE</t>
  </si>
  <si>
    <t>Fonte de Preço : (**) ORSE Dezembro 2017-1 - SINAPI Insumos 12/2017 - (***) SINAPI Composições 12/2017</t>
  </si>
  <si>
    <t>Chapa aço inox escovado chapa 20</t>
  </si>
  <si>
    <t>Fonte de Preço : SINAPI Insumos 12/2017; (**) SETOP JULHO 2017; SEINFRA 024.1 (*)</t>
  </si>
  <si>
    <t>i0521 (*)</t>
  </si>
  <si>
    <t>Tipo de Obra (conforme Acórdão 2622/2013 - TCU):</t>
  </si>
  <si>
    <t>Construção de Edifícios (também para Reformas)</t>
  </si>
  <si>
    <t>SIGLAS</t>
  </si>
  <si>
    <t>VALORES</t>
  </si>
  <si>
    <t>ATENDE AOS LIMITES</t>
  </si>
  <si>
    <t>LIMITES RECOMENDADOS</t>
  </si>
  <si>
    <t>ITENS</t>
  </si>
  <si>
    <t>INFERIOR</t>
  </si>
  <si>
    <t>SUPERIOR</t>
  </si>
  <si>
    <t>TAXA DE RATEIO DA ADMINISTRAÇÃO CENTRAL</t>
  </si>
  <si>
    <t>AC</t>
  </si>
  <si>
    <t>SIM</t>
  </si>
  <si>
    <t>TAXA DE SEGURO E GARANTIA DO EMPREENDIMENTO</t>
  </si>
  <si>
    <t>S+G</t>
  </si>
  <si>
    <t>TAXA DE RISCO</t>
  </si>
  <si>
    <t>R</t>
  </si>
  <si>
    <t>TAXA DE DESPESAS FINANCEIRAS</t>
  </si>
  <si>
    <t>DF</t>
  </si>
  <si>
    <t>TAXA DE LUCRO</t>
  </si>
  <si>
    <t>L</t>
  </si>
  <si>
    <t>TAXA DE TRIBUTOS</t>
  </si>
  <si>
    <t>PIS (geralmente 0,65%)</t>
  </si>
  <si>
    <t>I</t>
  </si>
  <si>
    <t>Variável</t>
  </si>
  <si>
    <t>COFINS (geralmente 3,00%)</t>
  </si>
  <si>
    <t>ISS (legislação municipal)</t>
  </si>
  <si>
    <t>CPRB (INSS)</t>
  </si>
  <si>
    <t>BDI conforme Acórdão 2622/2013 - TCU</t>
  </si>
  <si>
    <t>BDI RESULTANTE</t>
  </si>
  <si>
    <t>FÓRMULA UTILIZADA:</t>
  </si>
  <si>
    <t/>
  </si>
  <si>
    <t>Declaro que, conforme legislação tributária municipal, a base de cálculo do ISS corresponde 100% a do valor deste tipo de obra e, sobre esta base, incide ISS com alíquota de 2%</t>
  </si>
  <si>
    <t>MES5</t>
  </si>
  <si>
    <t>MES6</t>
  </si>
  <si>
    <t>MES7</t>
  </si>
  <si>
    <t>MES8</t>
  </si>
  <si>
    <t>MES9</t>
  </si>
  <si>
    <t>MES10</t>
  </si>
  <si>
    <t>Obra: Biblioteca Vivaldi Wensceslau Moreira</t>
  </si>
  <si>
    <t>Rua Arthur Bernardes, 50 - Centro</t>
  </si>
  <si>
    <t>DATA: 24/04/2019</t>
  </si>
  <si>
    <t>74209/001</t>
  </si>
  <si>
    <t>PLACA DE OBRA EM CHAPA DE AÇO GALVANIZADO NO FORMATO 2,0 x 1,125M</t>
  </si>
  <si>
    <t>Projeto / Elétrico</t>
  </si>
  <si>
    <t>PROJ-EXE-150</t>
  </si>
  <si>
    <t>PROJETO EXECUTIVO DE INSTALAÇÕES ELÉTRICAS</t>
  </si>
  <si>
    <t>Demolições e Remoções</t>
  </si>
  <si>
    <t>3.2</t>
  </si>
  <si>
    <t>SINAP</t>
  </si>
  <si>
    <t>REMOÇÃO DE TELHAS, DE FIBROCIMENTO, METÁLICA E CERÂMICA, DE FORMA MANUAL, SEM REAPROVEITAMENTO</t>
  </si>
  <si>
    <t>REMOÇÃO DE TRAMA DE MADEIRA PARA COBERTURA, DE FORMA MANUAL, SEM REAPROVEITAMENTO</t>
  </si>
  <si>
    <t>3.3</t>
  </si>
  <si>
    <t>REMOÇÃO DE TESOURAS DE MADEIRA, COM VÃO MENOR QUE 8M, DE FORMA MANUAL, SEM REAPROVEITAMENTO</t>
  </si>
  <si>
    <t>unid.</t>
  </si>
  <si>
    <t>3.4</t>
  </si>
  <si>
    <t>DEM-FOR-035</t>
  </si>
  <si>
    <t>DEMOLIÇÃO DE FORRO DE TABUAS DE PINHO INCLUSIVE AFASTAMENTO E EMPILHAMENTO</t>
  </si>
  <si>
    <t>3.5</t>
  </si>
  <si>
    <t>REMOÇÃO DE FORROS DE DRYWALL, PVC E FIBROMINERAL, DE FORMA MANUAL, SEM REAPROVEITAMENTO</t>
  </si>
  <si>
    <t>3.6</t>
  </si>
  <si>
    <t>DEM-CAL-005</t>
  </si>
  <si>
    <t>REMOÇÃO DE CALHA GALVANIZADA OU PVC, INCLUSIVE AFASTAMENTO</t>
  </si>
  <si>
    <t>3.7</t>
  </si>
  <si>
    <t>DEM-CON-035</t>
  </si>
  <si>
    <t>REMOÇÃO DE CONDUTOR DE CHAPA GALVANIZADA OU PVC, INCLUSIVE AFASTAMENTO</t>
  </si>
  <si>
    <t>3.8</t>
  </si>
  <si>
    <t>DEM-RUF-005</t>
  </si>
  <si>
    <t>REMOÇÃO DE RUFO DE CHAPA GALVANIZADA, INCLUSIVE AFASTAMENTO</t>
  </si>
  <si>
    <t>3.9</t>
  </si>
  <si>
    <t>DEM-PIS-020</t>
  </si>
  <si>
    <t>DEMOLIÇÃO DE PISO VINÍLICO, INCLUSIVE AFASTAMENTO</t>
  </si>
  <si>
    <t>Carga, Transporte e Descarga</t>
  </si>
  <si>
    <t>CARGA, MANOBRAS E DESCARGA DE MATERIAIS DIVERSOS, COM CAMINHAO CARROCERIA 9T (CARGA E DESCARGA MANUAIS)</t>
  </si>
  <si>
    <t>Montagem e Desmontagem de Andaime</t>
  </si>
  <si>
    <t>MONTAGEM E DESMONTAGEM DE ANDAIME MODULAR FACHADEIRO, COM PISO METÁLICO, PARA EDIFICAÇÕES COM MÚLTIPLOS PAVIMENTOS (EXCLUSIVE ANDAIME E LIMPEZA)</t>
  </si>
  <si>
    <t>COBERTURA PARA PROTEÇÃO DE PEDESTRES SOBRE ESTRUTURA DE ANDAIME, INCLUSIVE MONTAGEM E DESMONTAGEM</t>
  </si>
  <si>
    <t>COLOCAÇÃO DE TELA EM ANDAIME FACHADEIRO</t>
  </si>
  <si>
    <t>5.4</t>
  </si>
  <si>
    <t>AND-FAC-005</t>
  </si>
  <si>
    <t>FORNECIMENTO DE ANDAIME METÁLICO PARA FACHADA</t>
  </si>
  <si>
    <t>m²/mês</t>
  </si>
  <si>
    <t>Coberturas, Forros e Impermeabilizações</t>
  </si>
  <si>
    <t>FABRICAÇÃO E INSTALAÇÃO DE TESOURA INTEIRA EM AÇO, VÃO DE 3 M, PARA TELHA CERÂMICA OU DE CONCRETO, INCLUSO IÇAMENTO</t>
  </si>
  <si>
    <t>TRAMA DE AÇO COMPOSTA POR TERÇAS PARA TELHADOS DE ATÉ 2 ÁGUAS PARA TELHA ONDULADA DE FIBROCIMENTO, METÁLICA, PLÁSTICA OU TERMOACÚSTICA, INCLUSO TRANSPORTE VERTICAL</t>
  </si>
  <si>
    <t>TELHAMENTO COM TELHA METÁLICA TERMOACÚSTICA E = 30 MM, COM ATÉ 2 ÁGUAS, INCLUSO IÇAMENTO</t>
  </si>
  <si>
    <t>6.4</t>
  </si>
  <si>
    <t>COB-CUM-015</t>
  </si>
  <si>
    <t>COLOCAÇÃO DE CUMEEIRA GALVANIZADA TRAPEZOIDAL E = 0,50 MM, SIMPLES</t>
  </si>
  <si>
    <t>6.5</t>
  </si>
  <si>
    <t>FORRO EM MADEIRA PINUS, PARA AMBIENTES COMERCIAIS, INCLUSIVE ESTRUTURA DE FIXAÇÃO</t>
  </si>
  <si>
    <t>6.6</t>
  </si>
  <si>
    <t>ACABAMENTOS PARA FORRO (RODA-FORRO EM MADEIRA PINUS)</t>
  </si>
  <si>
    <t>6.7</t>
  </si>
  <si>
    <t>FORRO EM RÉGUAS DE PVC, FRISADO, PARA AMBIENTES COMERCIAIS, INCLUSIVE ESTRUTURA DE FIXAÇÃO</t>
  </si>
  <si>
    <t>6.8</t>
  </si>
  <si>
    <t>ACABAMENTOS PARA FORRO (RODA-FORRO EM PERFIL METÁLICO E PLÁSTICO)</t>
  </si>
  <si>
    <t>6.9</t>
  </si>
  <si>
    <t>CALHA EM CHAPA DE AÇO GALVANIZADO NÚMERO 24, DESENVOLVIMENTO DE 100 CM , INCLUSO TRANSPORTE VERTICAL</t>
  </si>
  <si>
    <t>6.10</t>
  </si>
  <si>
    <t>TUBO PVC DN 100 MM PARA DRENAGEM - FORNECIMENTO E INSTALAÇÃO</t>
  </si>
  <si>
    <t>6.11</t>
  </si>
  <si>
    <t>RUFO EM CHAPA DE AÇO GALVANIZADO NÚMERO 24, CORTE DE 25 CM, INCLUSO TRANSPORTE VERTICAL</t>
  </si>
  <si>
    <t>Alvenarias, Divisórias e Muros</t>
  </si>
  <si>
    <t>ALVENARIA DE VEDAÇÃO DE BLOCOS CERÂMICOS FURADOS NA VERTICAL DE 9X19X39CM (ESPESSURA 9CM) DE PAREDES COM ÁREA LÍQUIDA MENOR QUE 6M² SEM VÃOS E ARGAMASSA DE ASSENTAMENTO COM PREPARO MANUAL</t>
  </si>
  <si>
    <t>Instalação Elétrica e Telefônica</t>
  </si>
  <si>
    <t>CABO DE COBRE FLEXÍVEL ISOLADO, 2,5 MM², ANTI-CHAMA 450/750 V, PARA CIRCUITOS TERMINAIS - FORNECIMENTO E INSTALAÇÃO</t>
  </si>
  <si>
    <t>CABO DE COBRE FLEXÍVEL ISOLADO, 4 MM², ANTI-CHAMA 450/750 V, PARA CIRCUITOS TERMINAIS - FORNECIMENTO E INSTALAÇÃO</t>
  </si>
  <si>
    <t>8.3</t>
  </si>
  <si>
    <t>CABO DE COBRE FLEXÍVEL ISOLADO, 10 MM², ANTI-CHAMA 450/750 V, PARA CIRCUITOS TERMINAIS - FORNECIMENTO E INSTALAÇÃO</t>
  </si>
  <si>
    <t>8.4</t>
  </si>
  <si>
    <t>CABO DE COBRE FLEXÍVEL ISOLADO, 16 MM², ANTI-CHAMA 450/750 V, PARA DISTRIBUIÇÃO - FORNECIMENTO E INSTALAÇÃO</t>
  </si>
  <si>
    <t>8.5</t>
  </si>
  <si>
    <t>CABO DE COBRE FLEXÍVEL ISOLADO, 25 MM², ANTI-CHAMA 450/750 V, PARA DISTRIBUIÇÃO - FORNECIMENTO E INSTALAÇÃO</t>
  </si>
  <si>
    <t>8.6</t>
  </si>
  <si>
    <t>CABO DE COBRE FLEXÍVEL ISOLADO, 35 MM², ANTI-CHAMA 450/750 V, PARA DISTRIBUIÇÃO - FORNECIMENTO E INSTALAÇÃO</t>
  </si>
  <si>
    <t>8.7</t>
  </si>
  <si>
    <t>CABO DE COBRE FLEXÍVEL ISOLADO, 70 MM², ANTI-CHAMA 450/750 V, PARA DISTRIBUIÇÃO - FORNECIMENTO E INSTALAÇÃO</t>
  </si>
  <si>
    <t>Pisos</t>
  </si>
  <si>
    <t>MASSA ÚNICA, PARA RECEBIMENTO DE PINTURA, EM ARGAMASSA TRAÇO 1:2:8, PREPARO MECÂNICO COM BETONEIRA 400L, APLICADA MANUALMENTE EM FACES INTERNAS DE PAREDES, ESPESSURA DE 20MM, COM EXECUÇÃO DE TALISCAS</t>
  </si>
  <si>
    <t>ASSENTAMENTO DE PISO DE BORRACHA PASTILHADA FIXADO COM COLA</t>
  </si>
  <si>
    <t>RASPAGEM / CALAFETACAO TACOS MADEIRA 1 DEMÃO CERA</t>
  </si>
  <si>
    <t>ENCERAMENTO MANUAL EM MADEIRA - 3 DEMAOS</t>
  </si>
  <si>
    <t>74133/001</t>
  </si>
  <si>
    <t>EMASSAMENTO COM MASSA A OLEO, UMA DEMÃO</t>
  </si>
  <si>
    <t>APLICAÇÃO MANUAL DE PINTURA COM TINTA TEXTURIZADA ACRÍLICA EM PAREDES EXTERNAS DE CASAS, DUAS CORES</t>
  </si>
  <si>
    <t>APLICAÇÃO MANUAL DE TINTA LÁTEX ACRÍLICA EM PANOS COM PRESENÇA DE VÃOS DE EDIFÍCIOS DE MÚLTIPLOS PAVIMENTOS, DUAS DEMÃOS</t>
  </si>
  <si>
    <t>11.4</t>
  </si>
  <si>
    <t>APLICAÇÃO MANUAL DE FUNDO SELADOR ACRÍLICO EM PAREDES EXTERNAS DE CASAS</t>
  </si>
  <si>
    <t>11.5</t>
  </si>
  <si>
    <t>PINTURA ESMALTE FOSCO EM MADEIRA, DUAS DEMÃOS</t>
  </si>
  <si>
    <t>11.6</t>
  </si>
  <si>
    <t>73924/002</t>
  </si>
  <si>
    <t>PINTURA ESMALTE ACETINADO, DUAS DEMÃOS, SOBRE SUPERFICIE METALICA</t>
  </si>
  <si>
    <t>11.7</t>
  </si>
  <si>
    <t>PIN-LIX-010</t>
  </si>
  <si>
    <t>LIXAMENTO DE PINTURA EM MADEIRA</t>
  </si>
  <si>
    <t>LIMPEZA FINAL DA OBRA</t>
  </si>
  <si>
    <t>2,0 x 1,125</t>
  </si>
  <si>
    <t>(4,00*18,52) + (13,70*21,60)</t>
  </si>
  <si>
    <t>16,59*5,67</t>
  </si>
  <si>
    <t>8,45 * 5,00</t>
  </si>
  <si>
    <t>(3,1 * 21,6) + (3,1 * 21,78)</t>
  </si>
  <si>
    <t>(15,1 * 21,6) + (15,1 * 21,63)</t>
  </si>
  <si>
    <t>(21,6 * 14,5) + (4,0 * 17,55)</t>
  </si>
  <si>
    <t>(12,93 * 5,2) + (4,62 * 4,76) + (3,88 * 4,76) + (2,98 * 4,76) + (2,3 * 1,76) + (1,0 * 2,65) + (14,17 * 3,7) + (5,24 * 15,43) + (0,72 * 3,74) + (5,65 * 2,36) + (0,72 * 1,3) + (3,52 * 3,37) + (3,55 + 4,38) + (5,0 x 18,04)</t>
  </si>
  <si>
    <t>15,93 + 3,0 + 1,44 + 11,77 + 3,55 + 4,38 + 8,66 + 8,72 + 3,52 + 3,36 + 1,16 + 3,74 + 3,46 + 14,17 + 8,92</t>
  </si>
  <si>
    <t>(9*(21,86 * 2,0)) + (8*(21,6 * 2,0))</t>
  </si>
  <si>
    <t xml:space="preserve">(3*(21,1 * 2,4)) + (2*(2,4 * 1,7)) + (3*(1,2 * 1,6)) + (8,47 * 1,7) + (2,1 * 1,6) + (5,34 * 1,6) + (2,95 * 1,2) + (1,2 * 1,2) + (5,11 * 1,2) + (1,61 * 1,62) + (21,1 * 8,41) + (2,0 * 2,59) + (3*(9,5 * 8,0)) </t>
  </si>
  <si>
    <t>(5,67 * 16,59) + (3,37 * 8,65) + (2*(1,7 * 1,51)) + (5,67 * 4,3) + (1,66 + 8,33) + (3,2 * 21,1) + (1,58 * 2,84) + (17,7 * 21,60)</t>
  </si>
  <si>
    <t>(8*(1,66)) + (4*(1,58 + 1,51 + 1,7 + 5,67)) + (2*(2,84 + 16,59 + 4,3 + 3,37 + 8,65 + 2,18 + 2,12 + 2,0 + 2,03 + 2,34 + 21,6))</t>
  </si>
  <si>
    <t>(16,4 * 1,25) + (16,63 * 1,24)</t>
  </si>
  <si>
    <t>(5,68 * 2,5) + (14,6 * 2,5) + (4,72 * 2,5) + (16,6 * 2,5) + (21,6 * 2,8)</t>
  </si>
  <si>
    <t xml:space="preserve">(3*(21,1 * 2,4)) + (2*(2,4 * 1,7)) + (3*(1,2 * 1,6)) + (8,47 * 1,7) + (2,1 * 1,6) + (5,34 * 1,6) + (2,95 * 1,2) + (1,2 * 1,2) + (5,11 * 1,2) + (1,61 * 1,62) + (21,1 * 8,41) + (5,0 * 3,74) + (3*(9,0 * 10,0)) </t>
  </si>
  <si>
    <t xml:space="preserve">(2*(5,66 * 14,62)) + (2*(4,1 * 8,46)) + (2* (1,62 * 2,8)) + (2*(3,52 * 8,72)) + (2*(5,24 * 10,73)) + (2*(4,38 * 8,79)) + (2*(5,67 * 16,59)) + (2*(8,81 * 18,00))  </t>
  </si>
  <si>
    <t>(4*(2,5 * 1,0)) + (2*(2,5 * 1,5)) + (2*(2,79 * 1,5)) + (2,79 * 1,0)</t>
  </si>
  <si>
    <t>(9*(21,86 * 2,0)) + (8*(21,6 * 2,0)) + (5,0 * 21,17) + (12,0 * 8,75)</t>
  </si>
  <si>
    <t>2,96 * 1,70</t>
  </si>
  <si>
    <t>(2,5*(5,1 + 8,66 + 2,5 + 3,06 + 3,43 + 6,26 + 3,7 + 5,47 + 2,3 + 1,76 + 4,41 + 19,04 + 2,98 + 9,24 + 3,88 + 16,92 + 6,08 + 8,46 + 5,65 + 29,24 + 25,86 + 10,4 + 19,25 + 8,1 + 4,8 + 7,52 + 7,36 + 12,05)) + (2,8* (8,6 + 22,68 + 33,2 + 3,52 + 8,72 + 3,36 + 10,25 + 5,96 + 15,43 + 11,77 + 6,74 + 17,3 + 3,55 + 4,38 + 8,66 + 13,28 + 16,66 + 11,69)</t>
  </si>
  <si>
    <t>(2*(21,1 * 2,9)) + (5,0 * 0,9) + (9,7 * 21,5) + (6,25 * 14,96) + (8,8 * 6,2) + (21,5 + 8,8) + (19,75 * 6,4) + (15,2 * 21,5) + (22,0 * 13,96)</t>
  </si>
</sst>
</file>

<file path=xl/styles.xml><?xml version="1.0" encoding="utf-8"?>
<styleSheet xmlns="http://schemas.openxmlformats.org/spreadsheetml/2006/main">
  <numFmts count="4">
    <numFmt numFmtId="164" formatCode="_(* #,##0.00_);_(* \(#,##0.00\);_(* &quot;-&quot;??_);_(@_)"/>
    <numFmt numFmtId="165" formatCode="&quot;R$&quot;#,##0.00_);[Red]\(&quot;R$&quot;#,##0.00\)"/>
    <numFmt numFmtId="166" formatCode="&quot;R$&quot;\ #,##0.00"/>
    <numFmt numFmtId="167" formatCode="0.0000"/>
  </numFmts>
  <fonts count="30">
    <font>
      <sz val="10"/>
      <name val="Arial"/>
    </font>
    <font>
      <sz val="10"/>
      <name val="Arial"/>
      <family val="2"/>
    </font>
    <font>
      <b/>
      <shadow/>
      <sz val="12"/>
      <name val="Arial"/>
      <family val="2"/>
    </font>
    <font>
      <sz val="10"/>
      <name val="Times New Roman"/>
      <family val="1"/>
    </font>
    <font>
      <b/>
      <sz val="14"/>
      <name val="Arial"/>
      <family val="2"/>
    </font>
    <font>
      <sz val="9"/>
      <name val="Arial"/>
      <family val="2"/>
    </font>
    <font>
      <b/>
      <shadow/>
      <sz val="12"/>
      <name val="Arial"/>
      <family val="2"/>
    </font>
    <font>
      <b/>
      <sz val="14"/>
      <name val="Times New Roman"/>
      <family val="1"/>
    </font>
    <font>
      <b/>
      <shadow/>
      <sz val="12"/>
      <name val="Times New Roman"/>
      <family val="1"/>
    </font>
    <font>
      <b/>
      <shadow/>
      <sz val="8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2"/>
      <name val="Arial"/>
      <family val="2"/>
    </font>
    <font>
      <sz val="10.5"/>
      <name val="Arial"/>
      <family val="2"/>
    </font>
    <font>
      <b/>
      <shadow/>
      <sz val="10.5"/>
      <name val="Times New Roman"/>
      <family val="1"/>
    </font>
    <font>
      <shadow/>
      <sz val="10.5"/>
      <name val="Times New Roman"/>
      <family val="1"/>
    </font>
    <font>
      <sz val="10.5"/>
      <name val="Times New Roman"/>
      <family val="1"/>
    </font>
    <font>
      <sz val="10.5"/>
      <color indexed="8"/>
      <name val="Arial"/>
      <family val="2"/>
    </font>
    <font>
      <sz val="12"/>
      <color indexed="8"/>
      <name val="Times New Roman"/>
      <family val="1"/>
    </font>
    <font>
      <b/>
      <u/>
      <sz val="12"/>
      <name val="Times New Roman"/>
      <family val="1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</font>
    <font>
      <b/>
      <sz val="10.5"/>
      <name val="Times New Roman"/>
      <family val="1"/>
    </font>
    <font>
      <sz val="11"/>
      <color rgb="FF000000"/>
      <name val="Times New Roman"/>
      <family val="1"/>
    </font>
    <font>
      <sz val="18"/>
      <color theme="1"/>
      <name val="Times New Roman"/>
      <family val="1"/>
    </font>
    <font>
      <b/>
      <sz val="11"/>
      <color rgb="FF000000"/>
      <name val="Times New Roman"/>
      <family val="1"/>
    </font>
    <font>
      <b/>
      <sz val="18"/>
      <color rgb="FF000000"/>
      <name val="Times New Roman"/>
      <family val="1"/>
    </font>
    <font>
      <shadow/>
      <sz val="10"/>
      <name val="Arial"/>
      <family val="2"/>
    </font>
    <font>
      <b/>
      <shadow/>
      <sz val="10"/>
      <name val="Arial"/>
      <family val="2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5" fillId="0" borderId="0"/>
    <xf numFmtId="13" fontId="1" fillId="0" borderId="0" applyFont="0" applyFill="0" applyProtection="0"/>
    <xf numFmtId="165" fontId="1" fillId="0" borderId="0" applyFont="0" applyFill="0" applyProtection="0"/>
  </cellStyleXfs>
  <cellXfs count="268">
    <xf numFmtId="0" fontId="0" fillId="0" borderId="0" xfId="0"/>
    <xf numFmtId="0" fontId="0" fillId="0" borderId="0" xfId="0" applyBorder="1"/>
    <xf numFmtId="0" fontId="0" fillId="0" borderId="0" xfId="0" applyFill="1" applyBorder="1"/>
    <xf numFmtId="0" fontId="4" fillId="0" borderId="0" xfId="0" applyFont="1" applyFill="1" applyBorder="1" applyAlignment="1" applyProtection="1">
      <alignment wrapText="1"/>
      <protection locked="0"/>
    </xf>
    <xf numFmtId="0" fontId="0" fillId="0" borderId="0" xfId="0" applyFill="1" applyAlignment="1"/>
    <xf numFmtId="0" fontId="6" fillId="0" borderId="0" xfId="0" applyFont="1" applyFill="1" applyBorder="1" applyAlignment="1" applyProtection="1">
      <protection locked="0"/>
    </xf>
    <xf numFmtId="0" fontId="0" fillId="0" borderId="0" xfId="0" applyAlignment="1"/>
    <xf numFmtId="0" fontId="2" fillId="0" borderId="0" xfId="0" applyFont="1" applyFill="1" applyBorder="1" applyAlignment="1" applyProtection="1">
      <alignment horizontal="center" wrapText="1"/>
      <protection locked="0"/>
    </xf>
    <xf numFmtId="0" fontId="1" fillId="0" borderId="0" xfId="0" applyFont="1"/>
    <xf numFmtId="0" fontId="11" fillId="0" borderId="0" xfId="0" applyFont="1"/>
    <xf numFmtId="2" fontId="12" fillId="0" borderId="0" xfId="2" applyNumberFormat="1" applyFont="1" applyBorder="1"/>
    <xf numFmtId="0" fontId="12" fillId="0" borderId="0" xfId="0" applyFont="1"/>
    <xf numFmtId="0" fontId="13" fillId="0" borderId="0" xfId="0" applyFont="1"/>
    <xf numFmtId="0" fontId="15" fillId="0" borderId="1" xfId="0" applyFont="1" applyFill="1" applyBorder="1" applyAlignment="1" applyProtection="1">
      <alignment horizontal="center" vertical="center"/>
      <protection locked="0"/>
    </xf>
    <xf numFmtId="2" fontId="15" fillId="0" borderId="1" xfId="0" applyNumberFormat="1" applyFont="1" applyFill="1" applyBorder="1" applyAlignment="1" applyProtection="1">
      <alignment horizontal="center" vertical="center"/>
      <protection locked="0"/>
    </xf>
    <xf numFmtId="2" fontId="13" fillId="0" borderId="0" xfId="2" applyNumberFormat="1" applyFont="1" applyBorder="1"/>
    <xf numFmtId="2" fontId="17" fillId="0" borderId="0" xfId="2" applyNumberFormat="1" applyFont="1" applyBorder="1"/>
    <xf numFmtId="2" fontId="11" fillId="0" borderId="0" xfId="2" applyNumberFormat="1" applyFont="1" applyBorder="1"/>
    <xf numFmtId="0" fontId="10" fillId="0" borderId="0" xfId="0" applyFont="1" applyAlignment="1">
      <alignment horizontal="center"/>
    </xf>
    <xf numFmtId="2" fontId="18" fillId="0" borderId="0" xfId="2" applyNumberFormat="1" applyFont="1" applyBorder="1"/>
    <xf numFmtId="0" fontId="11" fillId="0" borderId="0" xfId="0" applyFont="1" applyBorder="1"/>
    <xf numFmtId="0" fontId="11" fillId="0" borderId="0" xfId="0" applyFont="1" applyAlignment="1">
      <alignment horizontal="center" vertical="center"/>
    </xf>
    <xf numFmtId="9" fontId="11" fillId="0" borderId="1" xfId="4" applyNumberFormat="1" applyFont="1" applyBorder="1" applyAlignment="1">
      <alignment horizontal="center" vertical="center"/>
    </xf>
    <xf numFmtId="164" fontId="11" fillId="0" borderId="1" xfId="4" applyNumberFormat="1" applyFont="1" applyBorder="1" applyAlignment="1">
      <alignment horizontal="center" vertical="center"/>
    </xf>
    <xf numFmtId="10" fontId="11" fillId="0" borderId="1" xfId="4" applyNumberFormat="1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66" fontId="11" fillId="0" borderId="0" xfId="0" applyNumberFormat="1" applyFont="1" applyAlignment="1">
      <alignment horizontal="center" vertical="center"/>
    </xf>
    <xf numFmtId="166" fontId="11" fillId="0" borderId="1" xfId="4" applyNumberFormat="1" applyFont="1" applyBorder="1" applyAlignment="1">
      <alignment horizontal="center" vertical="center"/>
    </xf>
    <xf numFmtId="166" fontId="11" fillId="0" borderId="0" xfId="0" applyNumberFormat="1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0" xfId="0" applyFont="1" applyBorder="1" applyAlignment="1">
      <alignment vertical="center"/>
    </xf>
    <xf numFmtId="0" fontId="10" fillId="0" borderId="2" xfId="0" applyFont="1" applyBorder="1" applyAlignment="1">
      <alignment horizontal="center" vertical="center"/>
    </xf>
    <xf numFmtId="166" fontId="11" fillId="0" borderId="3" xfId="4" applyNumberFormat="1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166" fontId="10" fillId="0" borderId="5" xfId="0" applyNumberFormat="1" applyFont="1" applyBorder="1" applyAlignment="1">
      <alignment horizontal="center" vertical="center"/>
    </xf>
    <xf numFmtId="0" fontId="10" fillId="0" borderId="6" xfId="0" applyFont="1" applyBorder="1" applyAlignment="1">
      <alignment vertical="center"/>
    </xf>
    <xf numFmtId="166" fontId="11" fillId="0" borderId="2" xfId="4" applyNumberFormat="1" applyFont="1" applyBorder="1" applyAlignment="1">
      <alignment horizontal="center" vertical="center"/>
    </xf>
    <xf numFmtId="10" fontId="11" fillId="0" borderId="5" xfId="4" applyNumberFormat="1" applyFont="1" applyBorder="1" applyAlignment="1">
      <alignment horizontal="center" vertical="center"/>
    </xf>
    <xf numFmtId="166" fontId="11" fillId="0" borderId="7" xfId="4" applyNumberFormat="1" applyFont="1" applyBorder="1" applyAlignment="1">
      <alignment horizontal="left" vertical="center"/>
    </xf>
    <xf numFmtId="0" fontId="16" fillId="0" borderId="0" xfId="0" applyFont="1"/>
    <xf numFmtId="0" fontId="16" fillId="0" borderId="0" xfId="0" applyFont="1" applyFill="1" applyAlignment="1"/>
    <xf numFmtId="0" fontId="16" fillId="0" borderId="0" xfId="0" applyFont="1" applyAlignment="1"/>
    <xf numFmtId="0" fontId="0" fillId="0" borderId="0" xfId="0" applyFill="1"/>
    <xf numFmtId="0" fontId="9" fillId="0" borderId="8" xfId="0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left"/>
    </xf>
    <xf numFmtId="0" fontId="23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/>
    </xf>
    <xf numFmtId="0" fontId="23" fillId="0" borderId="1" xfId="0" applyFont="1" applyBorder="1"/>
    <xf numFmtId="167" fontId="23" fillId="0" borderId="1" xfId="0" applyNumberFormat="1" applyFont="1" applyBorder="1" applyAlignment="1">
      <alignment horizontal="center"/>
    </xf>
    <xf numFmtId="166" fontId="23" fillId="0" borderId="1" xfId="0" applyNumberFormat="1" applyFont="1" applyBorder="1" applyAlignment="1">
      <alignment horizontal="center"/>
    </xf>
    <xf numFmtId="0" fontId="23" fillId="0" borderId="1" xfId="0" applyFont="1" applyBorder="1" applyAlignment="1">
      <alignment vertical="center" wrapText="1"/>
    </xf>
    <xf numFmtId="167" fontId="23" fillId="0" borderId="1" xfId="0" applyNumberFormat="1" applyFont="1" applyBorder="1" applyAlignment="1">
      <alignment horizontal="center" vertical="center"/>
    </xf>
    <xf numFmtId="166" fontId="23" fillId="0" borderId="1" xfId="0" applyNumberFormat="1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center" vertical="center" wrapText="1"/>
    </xf>
    <xf numFmtId="0" fontId="23" fillId="2" borderId="1" xfId="0" applyFont="1" applyFill="1" applyBorder="1" applyAlignment="1">
      <alignment vertical="center" wrapText="1"/>
    </xf>
    <xf numFmtId="0" fontId="23" fillId="2" borderId="1" xfId="0" applyFont="1" applyFill="1" applyBorder="1" applyAlignment="1">
      <alignment horizontal="center" vertical="center"/>
    </xf>
    <xf numFmtId="167" fontId="23" fillId="2" borderId="1" xfId="0" applyNumberFormat="1" applyFont="1" applyFill="1" applyBorder="1" applyAlignment="1">
      <alignment horizontal="center" vertical="center"/>
    </xf>
    <xf numFmtId="166" fontId="23" fillId="2" borderId="1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14" fillId="3" borderId="1" xfId="0" applyFont="1" applyFill="1" applyBorder="1" applyAlignment="1" applyProtection="1">
      <alignment horizontal="center" vertical="center"/>
      <protection locked="0"/>
    </xf>
    <xf numFmtId="0" fontId="14" fillId="3" borderId="1" xfId="0" applyFont="1" applyFill="1" applyBorder="1" applyAlignment="1" applyProtection="1">
      <alignment horizontal="left" vertical="center"/>
      <protection locked="0"/>
    </xf>
    <xf numFmtId="2" fontId="14" fillId="3" borderId="1" xfId="0" applyNumberFormat="1" applyFont="1" applyFill="1" applyBorder="1" applyAlignment="1" applyProtection="1">
      <alignment horizontal="center" vertical="center"/>
      <protection locked="0"/>
    </xf>
    <xf numFmtId="0" fontId="23" fillId="0" borderId="1" xfId="0" applyFont="1" applyBorder="1" applyAlignment="1">
      <alignment horizontal="left" vertical="center"/>
    </xf>
    <xf numFmtId="0" fontId="23" fillId="0" borderId="1" xfId="0" applyFont="1" applyBorder="1" applyAlignment="1">
      <alignment horizontal="left" vertical="center" wrapText="1"/>
    </xf>
    <xf numFmtId="0" fontId="23" fillId="0" borderId="1" xfId="0" applyFont="1" applyBorder="1" applyAlignment="1">
      <alignment horizontal="center" wrapText="1"/>
    </xf>
    <xf numFmtId="2" fontId="23" fillId="0" borderId="1" xfId="0" applyNumberFormat="1" applyFont="1" applyBorder="1" applyAlignment="1">
      <alignment horizontal="center"/>
    </xf>
    <xf numFmtId="2" fontId="23" fillId="0" borderId="1" xfId="0" applyNumberFormat="1" applyFont="1" applyBorder="1" applyAlignment="1">
      <alignment horizontal="center" vertical="center"/>
    </xf>
    <xf numFmtId="2" fontId="23" fillId="2" borderId="1" xfId="0" applyNumberFormat="1" applyFont="1" applyFill="1" applyBorder="1" applyAlignment="1">
      <alignment horizontal="center" vertical="center"/>
    </xf>
    <xf numFmtId="2" fontId="0" fillId="0" borderId="0" xfId="0" applyNumberFormat="1"/>
    <xf numFmtId="0" fontId="15" fillId="0" borderId="1" xfId="0" applyFont="1" applyFill="1" applyBorder="1" applyAlignment="1" applyProtection="1">
      <alignment horizontal="center" vertical="center" wrapText="1"/>
      <protection locked="0"/>
    </xf>
    <xf numFmtId="0" fontId="16" fillId="0" borderId="0" xfId="0" applyFont="1" applyFill="1" applyAlignment="1">
      <alignment vertical="center"/>
    </xf>
    <xf numFmtId="0" fontId="16" fillId="0" borderId="0" xfId="0" applyFont="1" applyAlignment="1">
      <alignment vertical="center"/>
    </xf>
    <xf numFmtId="0" fontId="23" fillId="0" borderId="1" xfId="0" applyFont="1" applyBorder="1" applyAlignment="1">
      <alignment horizontal="left" vertical="center"/>
    </xf>
    <xf numFmtId="0" fontId="23" fillId="0" borderId="1" xfId="0" applyFont="1" applyBorder="1" applyAlignment="1">
      <alignment horizontal="left" vertical="center" wrapText="1"/>
    </xf>
    <xf numFmtId="0" fontId="16" fillId="0" borderId="10" xfId="0" applyFont="1" applyBorder="1" applyAlignment="1">
      <alignment horizontal="center" vertical="center" wrapText="1"/>
    </xf>
    <xf numFmtId="0" fontId="23" fillId="0" borderId="1" xfId="0" applyFont="1" applyFill="1" applyBorder="1" applyAlignment="1">
      <alignment vertical="center" wrapText="1"/>
    </xf>
    <xf numFmtId="0" fontId="23" fillId="0" borderId="1" xfId="0" applyFont="1" applyFill="1" applyBorder="1" applyAlignment="1">
      <alignment horizontal="center" vertical="center"/>
    </xf>
    <xf numFmtId="167" fontId="23" fillId="0" borderId="1" xfId="0" applyNumberFormat="1" applyFont="1" applyFill="1" applyBorder="1" applyAlignment="1">
      <alignment horizontal="center" vertical="center"/>
    </xf>
    <xf numFmtId="166" fontId="23" fillId="0" borderId="1" xfId="0" applyNumberFormat="1" applyFont="1" applyFill="1" applyBorder="1" applyAlignment="1">
      <alignment horizontal="center" vertical="center"/>
    </xf>
    <xf numFmtId="4" fontId="10" fillId="4" borderId="11" xfId="0" applyNumberFormat="1" applyFont="1" applyFill="1" applyBorder="1" applyAlignment="1">
      <alignment horizontal="center" vertical="center" wrapText="1"/>
    </xf>
    <xf numFmtId="0" fontId="8" fillId="4" borderId="11" xfId="0" applyFont="1" applyFill="1" applyBorder="1" applyAlignment="1" applyProtection="1">
      <alignment horizontal="center" vertical="center"/>
      <protection locked="0"/>
    </xf>
    <xf numFmtId="0" fontId="0" fillId="0" borderId="0" xfId="0" applyFill="1" applyAlignment="1">
      <alignment vertical="center"/>
    </xf>
    <xf numFmtId="0" fontId="23" fillId="0" borderId="1" xfId="0" applyFont="1" applyBorder="1" applyAlignment="1">
      <alignment horizontal="left" vertical="center" wrapText="1"/>
    </xf>
    <xf numFmtId="0" fontId="22" fillId="3" borderId="1" xfId="0" applyFont="1" applyFill="1" applyBorder="1" applyAlignment="1">
      <alignment horizontal="center" vertical="center"/>
    </xf>
    <xf numFmtId="0" fontId="22" fillId="3" borderId="1" xfId="0" applyFont="1" applyFill="1" applyBorder="1" applyAlignment="1">
      <alignment horizontal="left" vertical="center"/>
    </xf>
    <xf numFmtId="2" fontId="22" fillId="3" borderId="1" xfId="0" applyNumberFormat="1" applyFont="1" applyFill="1" applyBorder="1" applyAlignment="1">
      <alignment horizontal="center" vertical="center"/>
    </xf>
    <xf numFmtId="0" fontId="23" fillId="0" borderId="1" xfId="0" applyFont="1" applyBorder="1" applyAlignment="1">
      <alignment horizontal="left" wrapText="1"/>
    </xf>
    <xf numFmtId="0" fontId="23" fillId="0" borderId="1" xfId="0" applyFont="1" applyBorder="1" applyAlignment="1">
      <alignment horizontal="left" vertical="center" wrapText="1"/>
    </xf>
    <xf numFmtId="0" fontId="23" fillId="0" borderId="1" xfId="0" applyFont="1" applyBorder="1" applyAlignment="1">
      <alignment horizontal="left" vertical="center" wrapText="1"/>
    </xf>
    <xf numFmtId="0" fontId="23" fillId="0" borderId="1" xfId="0" applyNumberFormat="1" applyFont="1" applyBorder="1" applyAlignment="1">
      <alignment horizontal="center" vertical="center"/>
    </xf>
    <xf numFmtId="0" fontId="23" fillId="0" borderId="1" xfId="0" applyNumberFormat="1" applyFont="1" applyFill="1" applyBorder="1" applyAlignment="1">
      <alignment horizontal="center" vertical="center"/>
    </xf>
    <xf numFmtId="0" fontId="23" fillId="0" borderId="1" xfId="0" applyNumberFormat="1" applyFont="1" applyBorder="1" applyAlignment="1">
      <alignment horizontal="center"/>
    </xf>
    <xf numFmtId="0" fontId="23" fillId="0" borderId="1" xfId="0" applyFont="1" applyBorder="1" applyAlignment="1">
      <alignment horizontal="left" vertical="center" wrapText="1"/>
    </xf>
    <xf numFmtId="2" fontId="8" fillId="4" borderId="3" xfId="0" applyNumberFormat="1" applyFont="1" applyFill="1" applyBorder="1" applyAlignment="1" applyProtection="1">
      <alignment horizontal="center" vertical="center"/>
      <protection locked="0"/>
    </xf>
    <xf numFmtId="0" fontId="8" fillId="4" borderId="3" xfId="0" applyFont="1" applyFill="1" applyBorder="1" applyAlignment="1" applyProtection="1">
      <alignment horizontal="center" vertical="center"/>
      <protection locked="0"/>
    </xf>
    <xf numFmtId="2" fontId="8" fillId="4" borderId="7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12" xfId="0" applyFont="1" applyFill="1" applyBorder="1" applyAlignment="1" applyProtection="1">
      <alignment horizontal="center" vertical="center"/>
      <protection locked="0"/>
    </xf>
    <xf numFmtId="0" fontId="8" fillId="4" borderId="1" xfId="0" applyFont="1" applyFill="1" applyBorder="1" applyAlignment="1" applyProtection="1">
      <alignment horizontal="center" vertical="center"/>
      <protection locked="0"/>
    </xf>
    <xf numFmtId="0" fontId="23" fillId="0" borderId="1" xfId="0" applyFont="1" applyBorder="1" applyAlignment="1">
      <alignment horizontal="left" wrapText="1"/>
    </xf>
    <xf numFmtId="0" fontId="23" fillId="0" borderId="1" xfId="0" applyFont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/>
    </xf>
    <xf numFmtId="0" fontId="1" fillId="0" borderId="0" xfId="0" applyFont="1" applyFill="1"/>
    <xf numFmtId="0" fontId="23" fillId="0" borderId="1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10" fontId="16" fillId="0" borderId="0" xfId="0" applyNumberFormat="1" applyFont="1" applyAlignment="1">
      <alignment horizontal="center"/>
    </xf>
    <xf numFmtId="10" fontId="16" fillId="0" borderId="0" xfId="0" applyNumberFormat="1" applyFont="1" applyAlignment="1">
      <alignment horizontal="center" vertical="center"/>
    </xf>
    <xf numFmtId="10" fontId="11" fillId="0" borderId="1" xfId="3" applyNumberFormat="1" applyFont="1" applyBorder="1"/>
    <xf numFmtId="166" fontId="11" fillId="0" borderId="1" xfId="4" applyNumberFormat="1" applyFont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left" vertical="center" wrapText="1"/>
    </xf>
    <xf numFmtId="0" fontId="0" fillId="0" borderId="32" xfId="0" applyFill="1" applyBorder="1" applyAlignment="1">
      <alignment horizontal="center" vertical="center" wrapText="1"/>
    </xf>
    <xf numFmtId="0" fontId="0" fillId="0" borderId="32" xfId="0" applyNumberFormat="1" applyFill="1" applyBorder="1" applyAlignment="1">
      <alignment horizontal="left" vertical="center" wrapText="1"/>
    </xf>
    <xf numFmtId="4" fontId="0" fillId="0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4" fontId="0" fillId="0" borderId="3" xfId="0" applyNumberForma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32" xfId="0" applyFont="1" applyFill="1" applyBorder="1" applyAlignment="1">
      <alignment horizontal="center" vertical="center" wrapText="1"/>
    </xf>
    <xf numFmtId="4" fontId="0" fillId="0" borderId="32" xfId="0" applyNumberForma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/>
    </xf>
    <xf numFmtId="2" fontId="2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8" fillId="3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0" xfId="0" applyNumberFormat="1" applyFont="1" applyAlignment="1">
      <alignment horizontal="center" vertical="center" wrapText="1"/>
    </xf>
    <xf numFmtId="2" fontId="29" fillId="3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7" fillId="5" borderId="13" xfId="0" applyFont="1" applyFill="1" applyBorder="1" applyAlignment="1" applyProtection="1">
      <alignment horizontal="center" wrapText="1"/>
      <protection locked="0"/>
    </xf>
    <xf numFmtId="0" fontId="7" fillId="5" borderId="14" xfId="0" applyFont="1" applyFill="1" applyBorder="1" applyAlignment="1" applyProtection="1">
      <alignment horizontal="center" wrapText="1"/>
      <protection locked="0"/>
    </xf>
    <xf numFmtId="0" fontId="7" fillId="5" borderId="18" xfId="0" applyFont="1" applyFill="1" applyBorder="1" applyAlignment="1" applyProtection="1">
      <alignment horizontal="center" wrapText="1"/>
      <protection locked="0"/>
    </xf>
    <xf numFmtId="0" fontId="7" fillId="2" borderId="19" xfId="0" applyFont="1" applyFill="1" applyBorder="1" applyAlignment="1" applyProtection="1">
      <alignment horizontal="center" wrapText="1"/>
      <protection locked="0"/>
    </xf>
    <xf numFmtId="0" fontId="7" fillId="2" borderId="20" xfId="0" applyFont="1" applyFill="1" applyBorder="1" applyAlignment="1" applyProtection="1">
      <alignment horizontal="center" wrapText="1"/>
      <protection locked="0"/>
    </xf>
    <xf numFmtId="0" fontId="7" fillId="2" borderId="21" xfId="0" applyFont="1" applyFill="1" applyBorder="1" applyAlignment="1" applyProtection="1">
      <alignment horizontal="center" wrapText="1"/>
      <protection locked="0"/>
    </xf>
    <xf numFmtId="0" fontId="8" fillId="0" borderId="0" xfId="0" applyFont="1" applyFill="1" applyBorder="1" applyAlignment="1" applyProtection="1">
      <alignment horizontal="left" vertical="center"/>
      <protection locked="0"/>
    </xf>
    <xf numFmtId="0" fontId="8" fillId="0" borderId="1" xfId="0" applyFont="1" applyFill="1" applyBorder="1" applyAlignment="1" applyProtection="1">
      <alignment horizontal="left" vertical="center"/>
      <protection locked="0"/>
    </xf>
    <xf numFmtId="0" fontId="8" fillId="0" borderId="22" xfId="0" applyFont="1" applyFill="1" applyBorder="1" applyAlignment="1" applyProtection="1">
      <alignment horizontal="left" vertical="center"/>
      <protection locked="0"/>
    </xf>
    <xf numFmtId="0" fontId="24" fillId="0" borderId="14" xfId="0" applyFont="1" applyBorder="1" applyAlignment="1">
      <alignment horizontal="center" vertical="center" wrapText="1"/>
    </xf>
    <xf numFmtId="0" fontId="24" fillId="0" borderId="18" xfId="0" applyFont="1" applyBorder="1" applyAlignment="1">
      <alignment horizontal="center" vertical="center" wrapText="1"/>
    </xf>
    <xf numFmtId="0" fontId="24" fillId="0" borderId="0" xfId="0" applyFont="1" applyBorder="1" applyAlignment="1">
      <alignment horizontal="center" vertical="center" wrapText="1"/>
    </xf>
    <xf numFmtId="0" fontId="24" fillId="0" borderId="23" xfId="0" applyFont="1" applyBorder="1" applyAlignment="1">
      <alignment horizontal="center" vertical="center" wrapText="1"/>
    </xf>
    <xf numFmtId="0" fontId="24" fillId="0" borderId="17" xfId="0" applyFont="1" applyBorder="1" applyAlignment="1">
      <alignment horizontal="center" vertical="center" wrapText="1"/>
    </xf>
    <xf numFmtId="0" fontId="24" fillId="0" borderId="24" xfId="0" applyFont="1" applyBorder="1" applyAlignment="1">
      <alignment horizontal="center" vertical="center" wrapText="1"/>
    </xf>
    <xf numFmtId="0" fontId="9" fillId="0" borderId="25" xfId="0" applyFont="1" applyFill="1" applyBorder="1" applyAlignment="1" applyProtection="1">
      <alignment horizontal="center" vertical="center" wrapText="1"/>
      <protection locked="0"/>
    </xf>
    <xf numFmtId="0" fontId="9" fillId="0" borderId="14" xfId="0" applyFont="1" applyFill="1" applyBorder="1" applyAlignment="1" applyProtection="1">
      <alignment horizontal="center" vertical="center" wrapText="1"/>
      <protection locked="0"/>
    </xf>
    <xf numFmtId="0" fontId="9" fillId="0" borderId="18" xfId="0" applyFont="1" applyFill="1" applyBorder="1" applyAlignment="1" applyProtection="1">
      <alignment horizontal="center" vertical="center" wrapText="1"/>
      <protection locked="0"/>
    </xf>
    <xf numFmtId="0" fontId="9" fillId="0" borderId="22" xfId="0" applyFont="1" applyFill="1" applyBorder="1" applyAlignment="1" applyProtection="1">
      <alignment horizontal="center" vertical="center" wrapText="1"/>
      <protection locked="0"/>
    </xf>
    <xf numFmtId="0" fontId="9" fillId="0" borderId="26" xfId="0" applyFont="1" applyFill="1" applyBorder="1" applyAlignment="1" applyProtection="1">
      <alignment horizontal="center" vertical="center" wrapText="1"/>
      <protection locked="0"/>
    </xf>
    <xf numFmtId="0" fontId="9" fillId="0" borderId="27" xfId="0" applyFont="1" applyFill="1" applyBorder="1" applyAlignment="1" applyProtection="1">
      <alignment horizontal="center" vertical="center" wrapText="1"/>
      <protection locked="0"/>
    </xf>
    <xf numFmtId="0" fontId="11" fillId="0" borderId="2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11" fillId="0" borderId="30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31" xfId="0" applyFont="1" applyBorder="1" applyAlignment="1">
      <alignment horizontal="center" vertical="center"/>
    </xf>
    <xf numFmtId="166" fontId="11" fillId="0" borderId="32" xfId="4" applyNumberFormat="1" applyFont="1" applyBorder="1" applyAlignment="1">
      <alignment horizontal="center" vertical="center"/>
    </xf>
    <xf numFmtId="166" fontId="11" fillId="0" borderId="3" xfId="4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0" fillId="0" borderId="35" xfId="0" applyFont="1" applyBorder="1" applyAlignment="1">
      <alignment horizontal="left" vertical="center"/>
    </xf>
    <xf numFmtId="0" fontId="10" fillId="0" borderId="26" xfId="0" applyFont="1" applyBorder="1" applyAlignment="1">
      <alignment horizontal="left" vertical="center"/>
    </xf>
    <xf numFmtId="0" fontId="10" fillId="0" borderId="36" xfId="0" applyFont="1" applyBorder="1" applyAlignment="1">
      <alignment horizontal="left" vertical="center"/>
    </xf>
    <xf numFmtId="0" fontId="10" fillId="0" borderId="37" xfId="0" applyFont="1" applyBorder="1" applyAlignment="1">
      <alignment horizontal="center" vertical="center"/>
    </xf>
    <xf numFmtId="166" fontId="11" fillId="0" borderId="1" xfId="4" applyNumberFormat="1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166" fontId="10" fillId="0" borderId="38" xfId="4" applyNumberFormat="1" applyFont="1" applyBorder="1" applyAlignment="1">
      <alignment horizontal="center" vertical="center"/>
    </xf>
    <xf numFmtId="166" fontId="10" fillId="0" borderId="39" xfId="4" applyNumberFormat="1" applyFont="1" applyBorder="1" applyAlignment="1">
      <alignment horizontal="center" vertical="center"/>
    </xf>
    <xf numFmtId="166" fontId="10" fillId="0" borderId="40" xfId="4" applyNumberFormat="1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164" fontId="11" fillId="0" borderId="28" xfId="4" applyNumberFormat="1" applyFont="1" applyBorder="1" applyAlignment="1">
      <alignment horizontal="center" vertical="center"/>
    </xf>
    <xf numFmtId="164" fontId="11" fillId="0" borderId="9" xfId="4" applyNumberFormat="1" applyFont="1" applyBorder="1" applyAlignment="1">
      <alignment horizontal="center" vertical="center"/>
    </xf>
    <xf numFmtId="164" fontId="11" fillId="0" borderId="41" xfId="4" applyNumberFormat="1" applyFont="1" applyBorder="1" applyAlignment="1">
      <alignment horizontal="center" vertical="center"/>
    </xf>
    <xf numFmtId="164" fontId="11" fillId="0" borderId="42" xfId="4" applyNumberFormat="1" applyFont="1" applyBorder="1" applyAlignment="1">
      <alignment horizontal="center" vertical="center"/>
    </xf>
    <xf numFmtId="164" fontId="11" fillId="0" borderId="17" xfId="4" applyNumberFormat="1" applyFont="1" applyBorder="1" applyAlignment="1">
      <alignment horizontal="center" vertical="center"/>
    </xf>
    <xf numFmtId="164" fontId="11" fillId="0" borderId="24" xfId="4" applyNumberFormat="1" applyFont="1" applyBorder="1" applyAlignment="1">
      <alignment horizontal="center" vertical="center"/>
    </xf>
    <xf numFmtId="0" fontId="10" fillId="0" borderId="44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34" xfId="0" applyFont="1" applyBorder="1" applyAlignment="1">
      <alignment horizontal="center" vertical="center"/>
    </xf>
    <xf numFmtId="166" fontId="10" fillId="0" borderId="1" xfId="4" applyNumberFormat="1" applyFont="1" applyBorder="1" applyAlignment="1">
      <alignment horizontal="center" vertical="center"/>
    </xf>
    <xf numFmtId="166" fontId="10" fillId="0" borderId="5" xfId="4" applyNumberFormat="1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43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29" xfId="0" applyFont="1" applyBorder="1" applyAlignment="1">
      <alignment horizontal="center" vertical="center" wrapText="1"/>
    </xf>
    <xf numFmtId="0" fontId="11" fillId="0" borderId="30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31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left" vertical="center"/>
    </xf>
    <xf numFmtId="0" fontId="11" fillId="0" borderId="26" xfId="0" applyFont="1" applyBorder="1" applyAlignment="1">
      <alignment horizontal="left" vertical="center"/>
    </xf>
    <xf numFmtId="0" fontId="11" fillId="0" borderId="27" xfId="0" applyFont="1" applyBorder="1" applyAlignment="1">
      <alignment horizontal="left" vertical="center"/>
    </xf>
    <xf numFmtId="0" fontId="19" fillId="0" borderId="0" xfId="0" applyFont="1" applyAlignment="1">
      <alignment horizontal="center" vertical="center"/>
    </xf>
    <xf numFmtId="0" fontId="10" fillId="0" borderId="37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37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45" xfId="0" applyFont="1" applyBorder="1" applyAlignment="1">
      <alignment horizontal="center" vertical="center" wrapText="1"/>
    </xf>
    <xf numFmtId="14" fontId="10" fillId="0" borderId="46" xfId="0" applyNumberFormat="1" applyFont="1" applyBorder="1" applyAlignment="1">
      <alignment horizontal="left" vertical="center"/>
    </xf>
    <xf numFmtId="14" fontId="10" fillId="0" borderId="47" xfId="0" applyNumberFormat="1" applyFont="1" applyBorder="1" applyAlignment="1">
      <alignment horizontal="left" vertical="center"/>
    </xf>
    <xf numFmtId="14" fontId="10" fillId="0" borderId="48" xfId="0" applyNumberFormat="1" applyFont="1" applyBorder="1" applyAlignment="1">
      <alignment horizontal="left" vertical="center"/>
    </xf>
    <xf numFmtId="0" fontId="10" fillId="0" borderId="22" xfId="0" applyFont="1" applyBorder="1" applyAlignment="1">
      <alignment horizontal="right" vertical="center"/>
    </xf>
    <xf numFmtId="0" fontId="10" fillId="0" borderId="36" xfId="0" applyFont="1" applyBorder="1" applyAlignment="1">
      <alignment horizontal="right" vertical="center"/>
    </xf>
    <xf numFmtId="0" fontId="23" fillId="0" borderId="1" xfId="0" applyFont="1" applyBorder="1" applyAlignment="1">
      <alignment horizontal="right"/>
    </xf>
    <xf numFmtId="0" fontId="23" fillId="0" borderId="1" xfId="0" applyFont="1" applyBorder="1" applyAlignment="1">
      <alignment horizontal="left" vertical="center"/>
    </xf>
    <xf numFmtId="0" fontId="25" fillId="0" borderId="1" xfId="0" applyFont="1" applyBorder="1" applyAlignment="1">
      <alignment horizontal="center"/>
    </xf>
    <xf numFmtId="0" fontId="20" fillId="0" borderId="1" xfId="0" applyFont="1" applyBorder="1" applyAlignment="1">
      <alignment horizontal="left" wrapText="1"/>
    </xf>
    <xf numFmtId="0" fontId="23" fillId="0" borderId="1" xfId="0" applyFont="1" applyBorder="1" applyAlignment="1">
      <alignment horizontal="left" wrapText="1"/>
    </xf>
    <xf numFmtId="0" fontId="20" fillId="0" borderId="1" xfId="0" applyFont="1" applyBorder="1" applyAlignment="1">
      <alignment horizontal="left"/>
    </xf>
    <xf numFmtId="0" fontId="23" fillId="0" borderId="1" xfId="0" applyFont="1" applyBorder="1" applyAlignment="1">
      <alignment horizontal="left"/>
    </xf>
    <xf numFmtId="0" fontId="25" fillId="0" borderId="22" xfId="0" applyFont="1" applyBorder="1" applyAlignment="1">
      <alignment horizontal="center"/>
    </xf>
    <xf numFmtId="0" fontId="25" fillId="0" borderId="26" xfId="0" applyFont="1" applyBorder="1" applyAlignment="1">
      <alignment horizontal="center"/>
    </xf>
    <xf numFmtId="0" fontId="25" fillId="0" borderId="36" xfId="0" applyFont="1" applyBorder="1" applyAlignment="1">
      <alignment horizontal="center"/>
    </xf>
    <xf numFmtId="0" fontId="23" fillId="0" borderId="1" xfId="0" applyFont="1" applyBorder="1" applyAlignment="1">
      <alignment horizontal="left" vertical="center" wrapText="1"/>
    </xf>
    <xf numFmtId="0" fontId="23" fillId="0" borderId="22" xfId="0" applyFont="1" applyBorder="1" applyAlignment="1">
      <alignment horizontal="right"/>
    </xf>
    <xf numFmtId="0" fontId="23" fillId="0" borderId="26" xfId="0" applyFont="1" applyBorder="1" applyAlignment="1">
      <alignment horizontal="right"/>
    </xf>
    <xf numFmtId="0" fontId="23" fillId="0" borderId="36" xfId="0" applyFont="1" applyBorder="1" applyAlignment="1">
      <alignment horizontal="right"/>
    </xf>
    <xf numFmtId="0" fontId="23" fillId="0" borderId="22" xfId="0" applyFont="1" applyBorder="1" applyAlignment="1">
      <alignment horizontal="left" vertical="center"/>
    </xf>
    <xf numFmtId="0" fontId="23" fillId="0" borderId="26" xfId="0" applyFont="1" applyBorder="1" applyAlignment="1">
      <alignment horizontal="left" vertical="center"/>
    </xf>
    <xf numFmtId="0" fontId="23" fillId="0" borderId="36" xfId="0" applyFont="1" applyBorder="1" applyAlignment="1">
      <alignment horizontal="left" vertical="center"/>
    </xf>
    <xf numFmtId="0" fontId="23" fillId="0" borderId="22" xfId="0" applyFont="1" applyBorder="1" applyAlignment="1">
      <alignment horizontal="left" vertical="center" wrapText="1"/>
    </xf>
    <xf numFmtId="0" fontId="23" fillId="0" borderId="26" xfId="0" applyFont="1" applyBorder="1" applyAlignment="1">
      <alignment horizontal="left" vertical="center" wrapText="1"/>
    </xf>
    <xf numFmtId="0" fontId="23" fillId="0" borderId="36" xfId="0" applyFont="1" applyBorder="1" applyAlignment="1">
      <alignment horizontal="left" vertical="center" wrapText="1"/>
    </xf>
    <xf numFmtId="0" fontId="20" fillId="0" borderId="22" xfId="0" applyFont="1" applyBorder="1" applyAlignment="1">
      <alignment horizontal="left" vertical="center" wrapText="1"/>
    </xf>
    <xf numFmtId="0" fontId="20" fillId="0" borderId="26" xfId="0" applyFont="1" applyBorder="1" applyAlignment="1">
      <alignment horizontal="left" vertical="center" wrapText="1"/>
    </xf>
    <xf numFmtId="0" fontId="20" fillId="0" borderId="36" xfId="0" applyFont="1" applyBorder="1" applyAlignment="1">
      <alignment horizontal="left" vertical="center" wrapText="1"/>
    </xf>
    <xf numFmtId="0" fontId="20" fillId="0" borderId="22" xfId="0" applyFont="1" applyBorder="1" applyAlignment="1">
      <alignment horizontal="left"/>
    </xf>
    <xf numFmtId="0" fontId="20" fillId="0" borderId="26" xfId="0" applyFont="1" applyBorder="1" applyAlignment="1">
      <alignment horizontal="left"/>
    </xf>
    <xf numFmtId="0" fontId="20" fillId="0" borderId="36" xfId="0" applyFont="1" applyBorder="1" applyAlignment="1">
      <alignment horizontal="left"/>
    </xf>
    <xf numFmtId="0" fontId="20" fillId="0" borderId="22" xfId="0" applyFont="1" applyBorder="1" applyAlignment="1">
      <alignment horizontal="left" wrapText="1"/>
    </xf>
    <xf numFmtId="0" fontId="23" fillId="0" borderId="26" xfId="0" applyFont="1" applyBorder="1" applyAlignment="1">
      <alignment horizontal="left" wrapText="1"/>
    </xf>
    <xf numFmtId="0" fontId="23" fillId="0" borderId="36" xfId="0" applyFont="1" applyBorder="1" applyAlignment="1">
      <alignment horizontal="left" wrapText="1"/>
    </xf>
    <xf numFmtId="0" fontId="26" fillId="0" borderId="28" xfId="0" applyFont="1" applyBorder="1" applyAlignment="1">
      <alignment horizontal="center" vertical="center"/>
    </xf>
    <xf numFmtId="0" fontId="26" fillId="0" borderId="9" xfId="0" applyFont="1" applyBorder="1" applyAlignment="1">
      <alignment horizontal="center" vertical="center"/>
    </xf>
    <xf numFmtId="0" fontId="26" fillId="0" borderId="29" xfId="0" applyFont="1" applyBorder="1" applyAlignment="1">
      <alignment horizontal="center" vertical="center"/>
    </xf>
    <xf numFmtId="0" fontId="26" fillId="0" borderId="30" xfId="0" applyFont="1" applyBorder="1" applyAlignment="1">
      <alignment horizontal="center" vertical="center"/>
    </xf>
    <xf numFmtId="0" fontId="26" fillId="0" borderId="10" xfId="0" applyFont="1" applyBorder="1" applyAlignment="1">
      <alignment horizontal="center" vertical="center"/>
    </xf>
    <xf numFmtId="0" fontId="26" fillId="0" borderId="31" xfId="0" applyFont="1" applyBorder="1" applyAlignment="1">
      <alignment horizontal="center" vertical="center"/>
    </xf>
    <xf numFmtId="0" fontId="23" fillId="0" borderId="10" xfId="0" applyFont="1" applyBorder="1" applyAlignment="1">
      <alignment horizontal="center" vertical="center"/>
    </xf>
    <xf numFmtId="0" fontId="21" fillId="0" borderId="1" xfId="0" applyFont="1" applyBorder="1" applyAlignment="1">
      <alignment horizontal="left"/>
    </xf>
    <xf numFmtId="0" fontId="16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 wrapText="1"/>
    </xf>
  </cellXfs>
  <cellStyles count="5">
    <cellStyle name="Normal" xfId="0" builtinId="0"/>
    <cellStyle name="Normal 2" xfId="1"/>
    <cellStyle name="Normal_Plan1" xfId="2"/>
    <cellStyle name="Porcentagem" xfId="3" builtinId="5"/>
    <cellStyle name="Separador de milhares" xfId="4" builtin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825500</xdr:colOff>
      <xdr:row>14</xdr:row>
      <xdr:rowOff>243416</xdr:rowOff>
    </xdr:from>
    <xdr:ext cx="184731" cy="264560"/>
    <xdr:sp macro="" textlink="">
      <xdr:nvSpPr>
        <xdr:cNvPr id="2" name="CaixaDeTexto 1"/>
        <xdr:cNvSpPr txBox="1"/>
      </xdr:nvSpPr>
      <xdr:spPr>
        <a:xfrm>
          <a:off x="11620500" y="41063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1800225</xdr:colOff>
      <xdr:row>15</xdr:row>
      <xdr:rowOff>133350</xdr:rowOff>
    </xdr:from>
    <xdr:to>
      <xdr:col>1</xdr:col>
      <xdr:colOff>1047750</xdr:colOff>
      <xdr:row>18</xdr:row>
      <xdr:rowOff>85725</xdr:rowOff>
    </xdr:to>
    <xdr:pic>
      <xdr:nvPicPr>
        <xdr:cNvPr id="718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30966" t="70052" r="47585" b="24480"/>
        <a:stretch>
          <a:fillRect/>
        </a:stretch>
      </xdr:blipFill>
      <xdr:spPr bwMode="auto">
        <a:xfrm>
          <a:off x="1800225" y="3048000"/>
          <a:ext cx="2819400" cy="4667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68"/>
  <sheetViews>
    <sheetView showGridLines="0" tabSelected="1" topLeftCell="B1" zoomScale="90" zoomScaleNormal="90" zoomScalePageLayoutView="106" workbookViewId="0">
      <selection activeCell="J10" sqref="J10"/>
    </sheetView>
  </sheetViews>
  <sheetFormatPr defaultColWidth="9.140625" defaultRowHeight="12.75"/>
  <cols>
    <col min="1" max="1" width="5.140625" hidden="1" customWidth="1"/>
    <col min="2" max="2" width="11.5703125" style="46" customWidth="1"/>
    <col min="3" max="4" width="21.42578125" style="46" customWidth="1"/>
    <col min="5" max="5" width="48.7109375" style="48" customWidth="1"/>
    <col min="6" max="6" width="7.85546875" style="46" customWidth="1"/>
    <col min="7" max="7" width="34.42578125" style="47" customWidth="1"/>
    <col min="8" max="8" width="16.28515625" style="47" customWidth="1"/>
    <col min="9" max="9" width="29.42578125" customWidth="1"/>
    <col min="10" max="10" width="14.140625" customWidth="1"/>
  </cols>
  <sheetData>
    <row r="1" spans="1:16" s="8" customFormat="1" ht="28.5" customHeight="1">
      <c r="B1" s="141"/>
      <c r="C1" s="142"/>
      <c r="D1" s="156" t="s">
        <v>10</v>
      </c>
      <c r="E1" s="156"/>
      <c r="F1" s="156"/>
      <c r="G1" s="156"/>
      <c r="H1" s="157"/>
    </row>
    <row r="2" spans="1:16" s="8" customFormat="1" ht="28.5" customHeight="1">
      <c r="B2" s="143"/>
      <c r="C2" s="144"/>
      <c r="D2" s="158"/>
      <c r="E2" s="158"/>
      <c r="F2" s="158"/>
      <c r="G2" s="158"/>
      <c r="H2" s="159"/>
    </row>
    <row r="3" spans="1:16" s="8" customFormat="1" ht="28.5" customHeight="1" thickBot="1">
      <c r="B3" s="145"/>
      <c r="C3" s="146"/>
      <c r="D3" s="160"/>
      <c r="E3" s="160"/>
      <c r="F3" s="160"/>
      <c r="G3" s="160"/>
      <c r="H3" s="161"/>
    </row>
    <row r="4" spans="1:16" ht="19.5" customHeight="1" thickBot="1">
      <c r="A4" s="3"/>
      <c r="B4" s="147" t="s">
        <v>31</v>
      </c>
      <c r="C4" s="148"/>
      <c r="D4" s="148"/>
      <c r="E4" s="148"/>
      <c r="F4" s="148"/>
      <c r="G4" s="148"/>
      <c r="H4" s="149"/>
      <c r="I4" s="4"/>
      <c r="J4" s="4"/>
      <c r="K4" s="4"/>
    </row>
    <row r="5" spans="1:16" ht="18.75" customHeight="1" thickBot="1">
      <c r="A5" s="3"/>
      <c r="B5" s="150" t="s">
        <v>289</v>
      </c>
      <c r="C5" s="151"/>
      <c r="D5" s="151"/>
      <c r="E5" s="151"/>
      <c r="F5" s="151"/>
      <c r="G5" s="151"/>
      <c r="H5" s="152"/>
      <c r="I5" s="4"/>
      <c r="J5" s="4"/>
      <c r="K5" s="4"/>
    </row>
    <row r="6" spans="1:16" ht="19.5" customHeight="1">
      <c r="A6" s="3"/>
      <c r="B6" s="45" t="s">
        <v>11</v>
      </c>
      <c r="C6" s="153" t="s">
        <v>3</v>
      </c>
      <c r="D6" s="153"/>
      <c r="E6" s="153"/>
      <c r="F6" s="162"/>
      <c r="G6" s="163"/>
      <c r="H6" s="164"/>
      <c r="I6" s="4"/>
      <c r="J6" s="4"/>
      <c r="K6" s="4"/>
    </row>
    <row r="7" spans="1:16" ht="15.75">
      <c r="A7" s="2"/>
      <c r="B7" s="101" t="s">
        <v>4</v>
      </c>
      <c r="C7" s="154" t="s">
        <v>290</v>
      </c>
      <c r="D7" s="154"/>
      <c r="E7" s="155"/>
      <c r="F7" s="165" t="s">
        <v>291</v>
      </c>
      <c r="G7" s="166"/>
      <c r="H7" s="167"/>
      <c r="I7" s="1"/>
      <c r="J7" s="4"/>
      <c r="K7" s="4"/>
      <c r="L7" s="4"/>
      <c r="N7" s="7"/>
      <c r="O7" s="5"/>
      <c r="P7" s="5"/>
    </row>
    <row r="8" spans="1:16" ht="15.75">
      <c r="A8" s="1"/>
      <c r="B8" s="102" t="s">
        <v>5</v>
      </c>
      <c r="C8" s="84" t="s">
        <v>42</v>
      </c>
      <c r="D8" s="84" t="s">
        <v>63</v>
      </c>
      <c r="E8" s="85" t="s">
        <v>6</v>
      </c>
      <c r="F8" s="99" t="s">
        <v>7</v>
      </c>
      <c r="G8" s="98" t="s">
        <v>8</v>
      </c>
      <c r="H8" s="100" t="s">
        <v>30</v>
      </c>
      <c r="I8" s="4"/>
      <c r="J8" s="4"/>
      <c r="K8" s="4"/>
      <c r="L8" s="4"/>
      <c r="N8" s="6"/>
      <c r="O8" s="6"/>
      <c r="P8" s="6"/>
    </row>
    <row r="9" spans="1:16" s="41" customFormat="1" ht="13.5">
      <c r="B9" s="64">
        <v>1</v>
      </c>
      <c r="C9" s="65" t="s">
        <v>39</v>
      </c>
      <c r="D9" s="64"/>
      <c r="E9" s="65"/>
      <c r="F9" s="64"/>
      <c r="G9" s="64"/>
      <c r="H9" s="66"/>
      <c r="J9" s="42"/>
      <c r="K9" s="42"/>
      <c r="L9" s="42"/>
      <c r="N9" s="43"/>
      <c r="O9" s="43"/>
      <c r="P9" s="43"/>
    </row>
    <row r="10" spans="1:16" s="75" customFormat="1" ht="25.5">
      <c r="B10" s="13" t="s">
        <v>118</v>
      </c>
      <c r="C10" s="115" t="s">
        <v>292</v>
      </c>
      <c r="D10" s="13" t="s">
        <v>62</v>
      </c>
      <c r="E10" s="116" t="s">
        <v>293</v>
      </c>
      <c r="F10" s="13" t="s">
        <v>0</v>
      </c>
      <c r="G10" s="129" t="s">
        <v>388</v>
      </c>
      <c r="H10" s="14">
        <v>2.25</v>
      </c>
    </row>
    <row r="11" spans="1:16" s="76" customFormat="1" ht="13.5">
      <c r="B11" s="64">
        <v>2</v>
      </c>
      <c r="C11" s="65" t="s">
        <v>294</v>
      </c>
      <c r="D11" s="64"/>
      <c r="E11" s="65"/>
      <c r="F11" s="64"/>
      <c r="G11" s="130"/>
      <c r="H11" s="66"/>
    </row>
    <row r="12" spans="1:16" s="76" customFormat="1" ht="25.5">
      <c r="B12" s="105" t="s">
        <v>119</v>
      </c>
      <c r="C12" s="117" t="s">
        <v>295</v>
      </c>
      <c r="D12" s="13" t="s">
        <v>32</v>
      </c>
      <c r="E12" s="118" t="s">
        <v>296</v>
      </c>
      <c r="F12" s="13" t="s">
        <v>7</v>
      </c>
      <c r="G12" s="129">
        <v>4</v>
      </c>
      <c r="H12" s="14">
        <v>4</v>
      </c>
    </row>
    <row r="13" spans="1:16" s="76" customFormat="1" ht="13.5">
      <c r="B13" s="64">
        <v>3</v>
      </c>
      <c r="C13" s="65" t="s">
        <v>297</v>
      </c>
      <c r="D13" s="64"/>
      <c r="E13" s="65"/>
      <c r="F13" s="64"/>
      <c r="G13" s="130"/>
      <c r="H13" s="66"/>
    </row>
    <row r="14" spans="1:16" s="76" customFormat="1" ht="38.25">
      <c r="B14" s="105" t="s">
        <v>120</v>
      </c>
      <c r="C14" s="115">
        <v>97647</v>
      </c>
      <c r="D14" s="115" t="s">
        <v>299</v>
      </c>
      <c r="E14" s="116" t="s">
        <v>300</v>
      </c>
      <c r="F14" s="13" t="s">
        <v>0</v>
      </c>
      <c r="G14" s="129" t="s">
        <v>389</v>
      </c>
      <c r="H14" s="119">
        <v>370</v>
      </c>
    </row>
    <row r="15" spans="1:16" s="76" customFormat="1" ht="38.25">
      <c r="B15" s="115" t="s">
        <v>298</v>
      </c>
      <c r="C15" s="115">
        <v>97650</v>
      </c>
      <c r="D15" s="115" t="s">
        <v>299</v>
      </c>
      <c r="E15" s="116" t="s">
        <v>301</v>
      </c>
      <c r="F15" s="120" t="s">
        <v>0</v>
      </c>
      <c r="G15" s="129" t="s">
        <v>389</v>
      </c>
      <c r="H15" s="119">
        <v>370</v>
      </c>
    </row>
    <row r="16" spans="1:16" s="76" customFormat="1" ht="38.25">
      <c r="B16" s="115" t="s">
        <v>302</v>
      </c>
      <c r="C16" s="115">
        <v>97651</v>
      </c>
      <c r="D16" s="115" t="s">
        <v>299</v>
      </c>
      <c r="E16" s="116" t="s">
        <v>303</v>
      </c>
      <c r="F16" s="120" t="s">
        <v>304</v>
      </c>
      <c r="G16" s="129">
        <v>2</v>
      </c>
      <c r="H16" s="119">
        <v>2</v>
      </c>
    </row>
    <row r="17" spans="2:8" s="76" customFormat="1" ht="25.5">
      <c r="B17" s="115" t="s">
        <v>305</v>
      </c>
      <c r="C17" s="115" t="s">
        <v>306</v>
      </c>
      <c r="D17" s="115" t="s">
        <v>32</v>
      </c>
      <c r="E17" s="116" t="s">
        <v>307</v>
      </c>
      <c r="F17" s="120" t="s">
        <v>0</v>
      </c>
      <c r="G17" s="131" t="s">
        <v>391</v>
      </c>
      <c r="H17" s="119">
        <v>42.25</v>
      </c>
    </row>
    <row r="18" spans="2:8" s="76" customFormat="1" ht="38.25">
      <c r="B18" s="115" t="s">
        <v>308</v>
      </c>
      <c r="C18" s="115">
        <v>97640</v>
      </c>
      <c r="D18" s="115" t="s">
        <v>299</v>
      </c>
      <c r="E18" s="116" t="s">
        <v>309</v>
      </c>
      <c r="F18" s="121" t="s">
        <v>0</v>
      </c>
      <c r="G18" s="132" t="s">
        <v>390</v>
      </c>
      <c r="H18" s="122">
        <v>94.06</v>
      </c>
    </row>
    <row r="19" spans="2:8" s="76" customFormat="1" ht="25.5">
      <c r="B19" s="115" t="s">
        <v>310</v>
      </c>
      <c r="C19" s="115" t="s">
        <v>311</v>
      </c>
      <c r="D19" s="115" t="s">
        <v>32</v>
      </c>
      <c r="E19" s="116" t="s">
        <v>312</v>
      </c>
      <c r="F19" s="120" t="s">
        <v>1</v>
      </c>
      <c r="G19" s="127">
        <v>22</v>
      </c>
      <c r="H19" s="119">
        <v>22</v>
      </c>
    </row>
    <row r="20" spans="2:8" s="76" customFormat="1" ht="25.5">
      <c r="B20" s="115" t="s">
        <v>313</v>
      </c>
      <c r="C20" s="115" t="s">
        <v>314</v>
      </c>
      <c r="D20" s="115" t="s">
        <v>32</v>
      </c>
      <c r="E20" s="116" t="s">
        <v>315</v>
      </c>
      <c r="F20" s="120" t="s">
        <v>1</v>
      </c>
      <c r="G20" s="128">
        <v>27</v>
      </c>
      <c r="H20" s="119">
        <v>27</v>
      </c>
    </row>
    <row r="21" spans="2:8" s="76" customFormat="1" ht="25.5">
      <c r="B21" s="115" t="s">
        <v>316</v>
      </c>
      <c r="C21" s="115" t="s">
        <v>317</v>
      </c>
      <c r="D21" s="115" t="s">
        <v>32</v>
      </c>
      <c r="E21" s="116" t="s">
        <v>318</v>
      </c>
      <c r="F21" s="120" t="s">
        <v>1</v>
      </c>
      <c r="G21" s="128">
        <v>60</v>
      </c>
      <c r="H21" s="119">
        <v>60</v>
      </c>
    </row>
    <row r="22" spans="2:8" s="76" customFormat="1" ht="76.5">
      <c r="B22" s="115" t="s">
        <v>319</v>
      </c>
      <c r="C22" s="115" t="s">
        <v>320</v>
      </c>
      <c r="D22" s="115" t="s">
        <v>32</v>
      </c>
      <c r="E22" s="116" t="s">
        <v>321</v>
      </c>
      <c r="F22" s="120" t="s">
        <v>0</v>
      </c>
      <c r="G22" s="133" t="s">
        <v>398</v>
      </c>
      <c r="H22" s="119">
        <v>616.47</v>
      </c>
    </row>
    <row r="23" spans="2:8" s="76" customFormat="1" ht="13.5">
      <c r="B23" s="64">
        <v>4</v>
      </c>
      <c r="C23" s="65" t="s">
        <v>322</v>
      </c>
      <c r="D23" s="64"/>
      <c r="E23" s="65"/>
      <c r="F23" s="64"/>
      <c r="G23" s="130"/>
      <c r="H23" s="66"/>
    </row>
    <row r="24" spans="2:8" s="139" customFormat="1" ht="38.25">
      <c r="B24" s="140" t="s">
        <v>121</v>
      </c>
      <c r="C24" s="140">
        <v>72850</v>
      </c>
      <c r="D24" s="140" t="s">
        <v>299</v>
      </c>
      <c r="E24" s="137" t="s">
        <v>323</v>
      </c>
      <c r="F24" s="140" t="s">
        <v>12</v>
      </c>
      <c r="G24" s="140">
        <v>148.19999999999999</v>
      </c>
      <c r="H24" s="140">
        <v>148.19999999999999</v>
      </c>
    </row>
    <row r="25" spans="2:8" s="76" customFormat="1" ht="13.5">
      <c r="B25" s="64">
        <v>5</v>
      </c>
      <c r="C25" s="65" t="s">
        <v>324</v>
      </c>
      <c r="D25" s="64"/>
      <c r="E25" s="65"/>
      <c r="F25" s="64"/>
      <c r="G25" s="130"/>
      <c r="H25" s="66"/>
    </row>
    <row r="26" spans="2:8" s="76" customFormat="1" ht="51">
      <c r="B26" s="115" t="s">
        <v>122</v>
      </c>
      <c r="C26" s="115">
        <v>97063</v>
      </c>
      <c r="D26" s="115" t="s">
        <v>299</v>
      </c>
      <c r="E26" s="116" t="s">
        <v>325</v>
      </c>
      <c r="F26" s="120" t="s">
        <v>0</v>
      </c>
      <c r="G26" s="133" t="s">
        <v>397</v>
      </c>
      <c r="H26" s="119">
        <v>739.15</v>
      </c>
    </row>
    <row r="27" spans="2:8" s="76" customFormat="1" ht="38.25">
      <c r="B27" s="115" t="s">
        <v>123</v>
      </c>
      <c r="C27" s="120">
        <v>97066</v>
      </c>
      <c r="D27" s="115" t="s">
        <v>299</v>
      </c>
      <c r="E27" s="123" t="s">
        <v>326</v>
      </c>
      <c r="F27" s="120" t="s">
        <v>0</v>
      </c>
      <c r="G27" s="133" t="s">
        <v>392</v>
      </c>
      <c r="H27" s="119">
        <v>134.49</v>
      </c>
    </row>
    <row r="28" spans="2:8" s="76" customFormat="1" ht="13.5">
      <c r="B28" s="115" t="s">
        <v>185</v>
      </c>
      <c r="C28" s="115">
        <v>97062</v>
      </c>
      <c r="D28" s="115" t="s">
        <v>299</v>
      </c>
      <c r="E28" s="116" t="s">
        <v>327</v>
      </c>
      <c r="F28" s="120" t="s">
        <v>0</v>
      </c>
      <c r="G28" s="133" t="s">
        <v>393</v>
      </c>
      <c r="H28" s="119">
        <v>652.77</v>
      </c>
    </row>
    <row r="29" spans="2:8" s="76" customFormat="1" ht="25.5">
      <c r="B29" s="115" t="s">
        <v>328</v>
      </c>
      <c r="C29" s="124" t="s">
        <v>329</v>
      </c>
      <c r="D29" s="115" t="s">
        <v>32</v>
      </c>
      <c r="E29" s="116" t="s">
        <v>330</v>
      </c>
      <c r="F29" s="120" t="s">
        <v>331</v>
      </c>
      <c r="G29" s="133" t="s">
        <v>397</v>
      </c>
      <c r="H29" s="119">
        <v>739.15</v>
      </c>
    </row>
    <row r="30" spans="2:8" s="76" customFormat="1" ht="13.5">
      <c r="B30" s="64">
        <v>6</v>
      </c>
      <c r="C30" s="65" t="s">
        <v>332</v>
      </c>
      <c r="D30" s="64"/>
      <c r="E30" s="65"/>
      <c r="F30" s="64"/>
      <c r="G30" s="130"/>
      <c r="H30" s="66"/>
    </row>
    <row r="31" spans="2:8" s="76" customFormat="1" ht="38.25">
      <c r="B31" s="115" t="s">
        <v>125</v>
      </c>
      <c r="C31" s="120">
        <v>92582</v>
      </c>
      <c r="D31" s="115" t="s">
        <v>299</v>
      </c>
      <c r="E31" s="123" t="s">
        <v>333</v>
      </c>
      <c r="F31" s="120" t="s">
        <v>304</v>
      </c>
      <c r="G31" s="133">
        <v>2</v>
      </c>
      <c r="H31" s="119">
        <v>2</v>
      </c>
    </row>
    <row r="32" spans="2:8" s="76" customFormat="1" ht="63.75">
      <c r="B32" s="115" t="s">
        <v>126</v>
      </c>
      <c r="C32" s="120">
        <v>92580</v>
      </c>
      <c r="D32" s="115" t="s">
        <v>299</v>
      </c>
      <c r="E32" s="123" t="s">
        <v>334</v>
      </c>
      <c r="F32" s="120" t="s">
        <v>0</v>
      </c>
      <c r="G32" s="133" t="s">
        <v>394</v>
      </c>
      <c r="H32" s="119">
        <v>383.4</v>
      </c>
    </row>
    <row r="33" spans="2:8" s="76" customFormat="1" ht="38.25">
      <c r="B33" s="115" t="s">
        <v>124</v>
      </c>
      <c r="C33" s="120">
        <v>94216</v>
      </c>
      <c r="D33" s="115" t="s">
        <v>299</v>
      </c>
      <c r="E33" s="123" t="s">
        <v>335</v>
      </c>
      <c r="F33" s="120" t="s">
        <v>0</v>
      </c>
      <c r="G33" s="133" t="s">
        <v>394</v>
      </c>
      <c r="H33" s="119">
        <v>383.4</v>
      </c>
    </row>
    <row r="34" spans="2:8" s="76" customFormat="1" ht="25.5">
      <c r="B34" s="115" t="s">
        <v>336</v>
      </c>
      <c r="C34" s="120" t="s">
        <v>337</v>
      </c>
      <c r="D34" s="115" t="s">
        <v>32</v>
      </c>
      <c r="E34" s="123" t="s">
        <v>338</v>
      </c>
      <c r="F34" s="120" t="s">
        <v>1</v>
      </c>
      <c r="G34" s="133">
        <v>21.02</v>
      </c>
      <c r="H34" s="119">
        <v>21.02</v>
      </c>
    </row>
    <row r="35" spans="2:8" s="76" customFormat="1" ht="76.5">
      <c r="B35" s="115" t="s">
        <v>339</v>
      </c>
      <c r="C35" s="115">
        <v>96117</v>
      </c>
      <c r="D35" s="115" t="s">
        <v>299</v>
      </c>
      <c r="E35" s="116" t="s">
        <v>340</v>
      </c>
      <c r="F35" s="120" t="s">
        <v>0</v>
      </c>
      <c r="G35" s="133" t="s">
        <v>395</v>
      </c>
      <c r="H35" s="119">
        <v>396.38</v>
      </c>
    </row>
    <row r="36" spans="2:8" ht="38.25">
      <c r="B36" s="137" t="s">
        <v>341</v>
      </c>
      <c r="C36" s="137">
        <v>96122</v>
      </c>
      <c r="D36" s="137" t="s">
        <v>299</v>
      </c>
      <c r="E36" s="138" t="s">
        <v>342</v>
      </c>
      <c r="F36" s="137" t="s">
        <v>1</v>
      </c>
      <c r="G36" s="137" t="s">
        <v>396</v>
      </c>
      <c r="H36" s="137">
        <v>99.76</v>
      </c>
    </row>
    <row r="37" spans="2:8" s="76" customFormat="1" ht="51">
      <c r="B37" s="115" t="s">
        <v>343</v>
      </c>
      <c r="C37" s="115">
        <v>96116</v>
      </c>
      <c r="D37" s="115" t="s">
        <v>299</v>
      </c>
      <c r="E37" s="116" t="s">
        <v>344</v>
      </c>
      <c r="F37" s="120" t="s">
        <v>0</v>
      </c>
      <c r="G37" s="133" t="s">
        <v>399</v>
      </c>
      <c r="H37" s="119">
        <v>621.02</v>
      </c>
    </row>
    <row r="38" spans="2:8" s="136" customFormat="1" ht="51">
      <c r="B38" s="137" t="s">
        <v>345</v>
      </c>
      <c r="C38" s="137">
        <v>96121</v>
      </c>
      <c r="D38" s="137" t="s">
        <v>299</v>
      </c>
      <c r="E38" s="138" t="s">
        <v>346</v>
      </c>
      <c r="F38" s="137" t="s">
        <v>1</v>
      </c>
      <c r="G38" s="137" t="s">
        <v>400</v>
      </c>
      <c r="H38" s="137">
        <v>184.88</v>
      </c>
    </row>
    <row r="39" spans="2:8" s="76" customFormat="1" ht="38.25">
      <c r="B39" s="115" t="s">
        <v>347</v>
      </c>
      <c r="C39" s="115">
        <v>94229</v>
      </c>
      <c r="D39" s="115" t="s">
        <v>299</v>
      </c>
      <c r="E39" s="116" t="s">
        <v>348</v>
      </c>
      <c r="F39" s="120" t="s">
        <v>1</v>
      </c>
      <c r="G39" s="133">
        <v>22</v>
      </c>
      <c r="H39" s="119">
        <v>22</v>
      </c>
    </row>
    <row r="40" spans="2:8" s="76" customFormat="1" ht="25.5">
      <c r="B40" s="115" t="s">
        <v>349</v>
      </c>
      <c r="C40" s="115">
        <v>83671</v>
      </c>
      <c r="D40" s="115" t="s">
        <v>299</v>
      </c>
      <c r="E40" s="116" t="s">
        <v>350</v>
      </c>
      <c r="F40" s="120" t="s">
        <v>1</v>
      </c>
      <c r="G40" s="133">
        <v>27</v>
      </c>
      <c r="H40" s="119">
        <v>27</v>
      </c>
    </row>
    <row r="41" spans="2:8" s="76" customFormat="1" ht="38.25">
      <c r="B41" s="115" t="s">
        <v>351</v>
      </c>
      <c r="C41" s="115">
        <v>94231</v>
      </c>
      <c r="D41" s="115" t="s">
        <v>299</v>
      </c>
      <c r="E41" s="116" t="s">
        <v>352</v>
      </c>
      <c r="F41" s="120" t="s">
        <v>1</v>
      </c>
      <c r="G41" s="133">
        <v>60</v>
      </c>
      <c r="H41" s="119">
        <v>60</v>
      </c>
    </row>
    <row r="42" spans="2:8" s="76" customFormat="1" ht="13.5">
      <c r="B42" s="64">
        <v>7</v>
      </c>
      <c r="C42" s="65" t="s">
        <v>353</v>
      </c>
      <c r="D42" s="64"/>
      <c r="E42" s="65"/>
      <c r="F42" s="64"/>
      <c r="G42" s="130"/>
      <c r="H42" s="66"/>
    </row>
    <row r="43" spans="2:8" s="76" customFormat="1" ht="76.5">
      <c r="B43" s="115" t="s">
        <v>127</v>
      </c>
      <c r="C43" s="115">
        <v>87472</v>
      </c>
      <c r="D43" s="115" t="s">
        <v>299</v>
      </c>
      <c r="E43" s="116" t="s">
        <v>354</v>
      </c>
      <c r="F43" s="115" t="s">
        <v>0</v>
      </c>
      <c r="G43" s="134" t="s">
        <v>401</v>
      </c>
      <c r="H43" s="119">
        <v>41.12</v>
      </c>
    </row>
    <row r="44" spans="2:8" s="76" customFormat="1" ht="13.5">
      <c r="B44" s="88">
        <v>8</v>
      </c>
      <c r="C44" s="89" t="s">
        <v>355</v>
      </c>
      <c r="D44" s="64"/>
      <c r="E44" s="89"/>
      <c r="F44" s="88"/>
      <c r="G44" s="135"/>
      <c r="H44" s="90"/>
    </row>
    <row r="45" spans="2:8" s="76" customFormat="1" ht="38.25">
      <c r="B45" s="115" t="s">
        <v>128</v>
      </c>
      <c r="C45" s="115">
        <v>91926</v>
      </c>
      <c r="D45" s="115" t="s">
        <v>299</v>
      </c>
      <c r="E45" s="116" t="s">
        <v>356</v>
      </c>
      <c r="F45" s="115" t="s">
        <v>1</v>
      </c>
      <c r="G45" s="119">
        <v>1600</v>
      </c>
      <c r="H45" s="119">
        <v>1600</v>
      </c>
    </row>
    <row r="46" spans="2:8" s="76" customFormat="1" ht="38.25">
      <c r="B46" s="115" t="s">
        <v>129</v>
      </c>
      <c r="C46" s="115">
        <v>91928</v>
      </c>
      <c r="D46" s="115" t="s">
        <v>299</v>
      </c>
      <c r="E46" s="116" t="s">
        <v>357</v>
      </c>
      <c r="F46" s="115" t="s">
        <v>1</v>
      </c>
      <c r="G46" s="119">
        <v>200</v>
      </c>
      <c r="H46" s="119">
        <v>200</v>
      </c>
    </row>
    <row r="47" spans="2:8" s="76" customFormat="1" ht="38.25">
      <c r="B47" s="115" t="s">
        <v>358</v>
      </c>
      <c r="C47" s="115">
        <v>91932</v>
      </c>
      <c r="D47" s="115" t="s">
        <v>299</v>
      </c>
      <c r="E47" s="116" t="s">
        <v>359</v>
      </c>
      <c r="F47" s="115" t="s">
        <v>1</v>
      </c>
      <c r="G47" s="119">
        <v>235</v>
      </c>
      <c r="H47" s="119">
        <v>235</v>
      </c>
    </row>
    <row r="48" spans="2:8" s="76" customFormat="1" ht="38.25">
      <c r="B48" s="115" t="s">
        <v>360</v>
      </c>
      <c r="C48" s="115">
        <v>92981</v>
      </c>
      <c r="D48" s="115" t="s">
        <v>299</v>
      </c>
      <c r="E48" s="116" t="s">
        <v>361</v>
      </c>
      <c r="F48" s="115" t="s">
        <v>1</v>
      </c>
      <c r="G48" s="119">
        <v>55</v>
      </c>
      <c r="H48" s="119">
        <v>55</v>
      </c>
    </row>
    <row r="49" spans="2:8" s="76" customFormat="1" ht="38.25">
      <c r="B49" s="115" t="s">
        <v>362</v>
      </c>
      <c r="C49" s="115">
        <v>92983</v>
      </c>
      <c r="D49" s="115" t="s">
        <v>299</v>
      </c>
      <c r="E49" s="116" t="s">
        <v>363</v>
      </c>
      <c r="F49" s="115" t="s">
        <v>1</v>
      </c>
      <c r="G49" s="119">
        <v>96</v>
      </c>
      <c r="H49" s="119">
        <v>96</v>
      </c>
    </row>
    <row r="50" spans="2:8" s="76" customFormat="1" ht="38.25">
      <c r="B50" s="115" t="s">
        <v>364</v>
      </c>
      <c r="C50" s="115">
        <v>92985</v>
      </c>
      <c r="D50" s="115" t="s">
        <v>299</v>
      </c>
      <c r="E50" s="116" t="s">
        <v>365</v>
      </c>
      <c r="F50" s="115" t="s">
        <v>1</v>
      </c>
      <c r="G50" s="119">
        <v>12</v>
      </c>
      <c r="H50" s="119">
        <v>12</v>
      </c>
    </row>
    <row r="51" spans="2:8" s="76" customFormat="1" ht="38.25">
      <c r="B51" s="115" t="s">
        <v>366</v>
      </c>
      <c r="C51" s="115">
        <v>92989</v>
      </c>
      <c r="D51" s="115" t="s">
        <v>299</v>
      </c>
      <c r="E51" s="116" t="s">
        <v>367</v>
      </c>
      <c r="F51" s="115" t="s">
        <v>1</v>
      </c>
      <c r="G51" s="119">
        <v>45</v>
      </c>
      <c r="H51" s="119">
        <v>45</v>
      </c>
    </row>
    <row r="52" spans="2:8" s="63" customFormat="1" ht="13.5">
      <c r="B52" s="64">
        <v>9</v>
      </c>
      <c r="C52" s="65" t="s">
        <v>38</v>
      </c>
      <c r="D52" s="64"/>
      <c r="E52" s="65"/>
      <c r="F52" s="64"/>
      <c r="G52" s="130"/>
      <c r="H52" s="66"/>
    </row>
    <row r="53" spans="2:8" s="63" customFormat="1" ht="76.5">
      <c r="B53" s="115" t="s">
        <v>130</v>
      </c>
      <c r="C53" s="120">
        <v>87529</v>
      </c>
      <c r="D53" s="115" t="s">
        <v>299</v>
      </c>
      <c r="E53" s="123" t="s">
        <v>369</v>
      </c>
      <c r="F53" s="120" t="s">
        <v>0</v>
      </c>
      <c r="G53" s="134" t="s">
        <v>402</v>
      </c>
      <c r="H53" s="119">
        <v>164.48</v>
      </c>
    </row>
    <row r="54" spans="2:8" s="63" customFormat="1" ht="13.5">
      <c r="B54" s="64">
        <v>10</v>
      </c>
      <c r="C54" s="65" t="s">
        <v>368</v>
      </c>
      <c r="D54" s="64"/>
      <c r="E54" s="65"/>
      <c r="F54" s="64"/>
      <c r="G54" s="130"/>
      <c r="H54" s="66"/>
    </row>
    <row r="55" spans="2:8" s="63" customFormat="1" ht="76.5">
      <c r="B55" s="125" t="s">
        <v>131</v>
      </c>
      <c r="C55" s="117">
        <v>84187</v>
      </c>
      <c r="D55" s="115" t="s">
        <v>299</v>
      </c>
      <c r="E55" s="118" t="s">
        <v>370</v>
      </c>
      <c r="F55" s="117" t="s">
        <v>0</v>
      </c>
      <c r="G55" s="133" t="s">
        <v>403</v>
      </c>
      <c r="H55" s="126">
        <v>671.99</v>
      </c>
    </row>
    <row r="56" spans="2:8" s="63" customFormat="1" ht="51">
      <c r="B56" s="125" t="s">
        <v>132</v>
      </c>
      <c r="C56" s="117">
        <v>84117</v>
      </c>
      <c r="D56" s="115" t="s">
        <v>299</v>
      </c>
      <c r="E56" s="118" t="s">
        <v>371</v>
      </c>
      <c r="F56" s="117" t="s">
        <v>0</v>
      </c>
      <c r="G56" s="119" t="s">
        <v>404</v>
      </c>
      <c r="H56" s="126">
        <v>1000</v>
      </c>
    </row>
    <row r="57" spans="2:8" s="63" customFormat="1" ht="51">
      <c r="B57" s="125" t="s">
        <v>133</v>
      </c>
      <c r="C57" s="117">
        <v>84120</v>
      </c>
      <c r="D57" s="115" t="s">
        <v>299</v>
      </c>
      <c r="E57" s="118" t="s">
        <v>372</v>
      </c>
      <c r="F57" s="117" t="s">
        <v>0</v>
      </c>
      <c r="G57" s="119" t="s">
        <v>404</v>
      </c>
      <c r="H57" s="126">
        <v>1000</v>
      </c>
    </row>
    <row r="58" spans="2:8" s="63" customFormat="1" ht="13.5">
      <c r="B58" s="64">
        <v>11</v>
      </c>
      <c r="C58" s="65" t="s">
        <v>9</v>
      </c>
      <c r="D58" s="64"/>
      <c r="E58" s="65"/>
      <c r="F58" s="64"/>
      <c r="G58" s="130"/>
      <c r="H58" s="66"/>
    </row>
    <row r="59" spans="2:8" s="63" customFormat="1" ht="25.5">
      <c r="B59" s="115" t="s">
        <v>134</v>
      </c>
      <c r="C59" s="115" t="s">
        <v>373</v>
      </c>
      <c r="D59" s="115" t="s">
        <v>299</v>
      </c>
      <c r="E59" s="116" t="s">
        <v>374</v>
      </c>
      <c r="F59" s="115" t="s">
        <v>0</v>
      </c>
      <c r="G59" s="133" t="s">
        <v>405</v>
      </c>
      <c r="H59" s="127">
        <v>28.66</v>
      </c>
    </row>
    <row r="60" spans="2:8" s="63" customFormat="1" ht="38.25">
      <c r="B60" s="115" t="s">
        <v>135</v>
      </c>
      <c r="C60" s="115">
        <v>88431</v>
      </c>
      <c r="D60" s="115" t="s">
        <v>299</v>
      </c>
      <c r="E60" s="116" t="s">
        <v>375</v>
      </c>
      <c r="F60" s="115" t="s">
        <v>0</v>
      </c>
      <c r="G60" s="133" t="s">
        <v>406</v>
      </c>
      <c r="H60" s="127">
        <v>950</v>
      </c>
    </row>
    <row r="61" spans="2:8" s="63" customFormat="1" ht="114.75">
      <c r="B61" s="115" t="s">
        <v>154</v>
      </c>
      <c r="C61" s="115">
        <v>95622</v>
      </c>
      <c r="D61" s="115" t="s">
        <v>299</v>
      </c>
      <c r="E61" s="116" t="s">
        <v>376</v>
      </c>
      <c r="F61" s="115" t="s">
        <v>0</v>
      </c>
      <c r="G61" s="133" t="s">
        <v>408</v>
      </c>
      <c r="H61" s="127">
        <v>1200</v>
      </c>
    </row>
    <row r="62" spans="2:8" s="63" customFormat="1" ht="25.5">
      <c r="B62" s="115" t="s">
        <v>377</v>
      </c>
      <c r="C62" s="115">
        <v>88415</v>
      </c>
      <c r="D62" s="115" t="s">
        <v>299</v>
      </c>
      <c r="E62" s="116" t="s">
        <v>378</v>
      </c>
      <c r="F62" s="115" t="s">
        <v>0</v>
      </c>
      <c r="G62" s="133" t="s">
        <v>397</v>
      </c>
      <c r="H62" s="127">
        <v>739.15</v>
      </c>
    </row>
    <row r="63" spans="2:8" s="63" customFormat="1" ht="25.5">
      <c r="B63" s="115" t="s">
        <v>379</v>
      </c>
      <c r="C63" s="115">
        <v>84659</v>
      </c>
      <c r="D63" s="115" t="s">
        <v>299</v>
      </c>
      <c r="E63" s="116" t="s">
        <v>380</v>
      </c>
      <c r="F63" s="115" t="s">
        <v>0</v>
      </c>
      <c r="G63" s="133" t="s">
        <v>405</v>
      </c>
      <c r="H63" s="127">
        <v>28.66</v>
      </c>
    </row>
    <row r="64" spans="2:8" s="63" customFormat="1" ht="25.5">
      <c r="B64" s="115" t="s">
        <v>381</v>
      </c>
      <c r="C64" s="115" t="s">
        <v>382</v>
      </c>
      <c r="D64" s="115" t="s">
        <v>299</v>
      </c>
      <c r="E64" s="116" t="s">
        <v>383</v>
      </c>
      <c r="F64" s="115" t="s">
        <v>0</v>
      </c>
      <c r="G64" s="128" t="s">
        <v>407</v>
      </c>
      <c r="H64" s="127">
        <v>5.03</v>
      </c>
    </row>
    <row r="65" spans="2:8" s="63" customFormat="1" ht="25.5">
      <c r="B65" s="115" t="s">
        <v>384</v>
      </c>
      <c r="C65" s="124" t="s">
        <v>385</v>
      </c>
      <c r="D65" s="115" t="s">
        <v>32</v>
      </c>
      <c r="E65" s="116" t="s">
        <v>386</v>
      </c>
      <c r="F65" s="115" t="s">
        <v>0</v>
      </c>
      <c r="G65" s="133" t="s">
        <v>405</v>
      </c>
      <c r="H65" s="127">
        <v>28.66</v>
      </c>
    </row>
    <row r="66" spans="2:8" s="63" customFormat="1" ht="13.5">
      <c r="B66" s="64">
        <v>12</v>
      </c>
      <c r="C66" s="65" t="s">
        <v>106</v>
      </c>
      <c r="D66" s="64"/>
      <c r="E66" s="65"/>
      <c r="F66" s="64"/>
      <c r="G66" s="130"/>
      <c r="H66" s="66"/>
    </row>
    <row r="67" spans="2:8" s="63" customFormat="1" ht="51">
      <c r="B67" s="115" t="s">
        <v>136</v>
      </c>
      <c r="C67" s="115">
        <v>9537</v>
      </c>
      <c r="D67" s="115" t="s">
        <v>299</v>
      </c>
      <c r="E67" s="116" t="s">
        <v>387</v>
      </c>
      <c r="F67" s="115" t="s">
        <v>0</v>
      </c>
      <c r="G67" s="133" t="s">
        <v>409</v>
      </c>
      <c r="H67" s="127">
        <v>1433.01</v>
      </c>
    </row>
    <row r="68" spans="2:8" s="63" customFormat="1">
      <c r="B68" s="46"/>
      <c r="C68" s="46"/>
      <c r="D68" s="46"/>
      <c r="E68" s="48"/>
      <c r="F68" s="46"/>
      <c r="G68" s="47"/>
      <c r="H68" s="47"/>
    </row>
  </sheetData>
  <mergeCells count="8">
    <mergeCell ref="B1:C3"/>
    <mergeCell ref="B4:H4"/>
    <mergeCell ref="B5:H5"/>
    <mergeCell ref="C6:E6"/>
    <mergeCell ref="C7:E7"/>
    <mergeCell ref="D1:H3"/>
    <mergeCell ref="F6:H6"/>
    <mergeCell ref="F7:H7"/>
  </mergeCells>
  <printOptions horizontalCentered="1"/>
  <pageMargins left="0.59055118110236227" right="0.39370078740157483" top="0.78740157480314965" bottom="1.3779527559055118" header="0.98425196850393704" footer="0.39370078740157483"/>
  <pageSetup paperSize="9" scale="80" orientation="landscape" r:id="rId1"/>
  <headerFooter alignWithMargins="0">
    <oddFooter xml:space="preserve">&amp;C&amp;"times,Regular"&amp;12
</oddFooter>
  </headerFooter>
  <drawing r:id="rId2"/>
  <legacyDrawing r:id="rId3"/>
  <oleObjects>
    <oleObject progId="PBrush" shapeId="4097" r:id="rId4"/>
  </oleObjects>
</worksheet>
</file>

<file path=xl/worksheets/sheet2.xml><?xml version="1.0" encoding="utf-8"?>
<worksheet xmlns="http://schemas.openxmlformats.org/spreadsheetml/2006/main" xmlns:r="http://schemas.openxmlformats.org/officeDocument/2006/relationships">
  <dimension ref="A1:AV66"/>
  <sheetViews>
    <sheetView workbookViewId="0">
      <selection activeCell="N32" sqref="N32"/>
    </sheetView>
  </sheetViews>
  <sheetFormatPr defaultRowHeight="15.75"/>
  <cols>
    <col min="1" max="4" width="9.140625" style="21"/>
    <col min="5" max="5" width="11" style="21" customWidth="1"/>
    <col min="6" max="6" width="22" style="27" customWidth="1"/>
    <col min="7" max="7" width="14.5703125" style="21" customWidth="1"/>
    <col min="8" max="8" width="15" style="21" customWidth="1"/>
    <col min="9" max="15" width="14.140625" style="21" customWidth="1"/>
    <col min="16" max="16" width="17.140625" style="27" customWidth="1"/>
    <col min="17" max="17" width="17" style="30" customWidth="1"/>
    <col min="18" max="19" width="9.140625" style="9"/>
  </cols>
  <sheetData>
    <row r="1" spans="1:48" ht="19.5" customHeight="1"/>
    <row r="2" spans="1:48" ht="18.75" customHeight="1">
      <c r="A2" s="217" t="s">
        <v>13</v>
      </c>
      <c r="B2" s="217"/>
      <c r="C2" s="217"/>
      <c r="D2" s="217"/>
      <c r="E2" s="217"/>
      <c r="F2" s="217"/>
      <c r="G2" s="217"/>
      <c r="H2" s="217"/>
      <c r="I2" s="217"/>
      <c r="J2" s="217"/>
      <c r="K2" s="217"/>
      <c r="L2" s="217"/>
      <c r="M2" s="217"/>
      <c r="N2" s="217"/>
      <c r="O2" s="217"/>
      <c r="P2" s="217"/>
      <c r="Q2" s="217"/>
    </row>
    <row r="3" spans="1:48" ht="18.75" customHeight="1" thickBot="1"/>
    <row r="4" spans="1:48">
      <c r="A4" s="196" t="s">
        <v>14</v>
      </c>
      <c r="B4" s="197"/>
      <c r="C4" s="197"/>
      <c r="D4" s="197"/>
      <c r="E4" s="197"/>
      <c r="F4" s="197"/>
      <c r="G4" s="32" t="s">
        <v>15</v>
      </c>
      <c r="H4" s="224">
        <v>43180</v>
      </c>
      <c r="I4" s="225"/>
      <c r="J4" s="225"/>
      <c r="K4" s="225"/>
      <c r="L4" s="225"/>
      <c r="M4" s="225"/>
      <c r="N4" s="225"/>
      <c r="O4" s="225"/>
      <c r="P4" s="225"/>
      <c r="Q4" s="226"/>
    </row>
    <row r="5" spans="1:48" ht="33.75" customHeight="1">
      <c r="A5" s="218" t="s">
        <v>155</v>
      </c>
      <c r="B5" s="219"/>
      <c r="C5" s="219"/>
      <c r="D5" s="219"/>
      <c r="E5" s="219"/>
      <c r="F5" s="219"/>
      <c r="G5" s="222"/>
      <c r="H5" s="222"/>
      <c r="I5" s="222"/>
      <c r="J5" s="222"/>
      <c r="K5" s="222"/>
      <c r="L5" s="222"/>
      <c r="M5" s="222"/>
      <c r="N5" s="222"/>
      <c r="O5" s="222"/>
      <c r="P5" s="222"/>
      <c r="Q5" s="223"/>
    </row>
    <row r="6" spans="1:48" s="11" customFormat="1" ht="19.5" customHeight="1">
      <c r="A6" s="220" t="s">
        <v>160</v>
      </c>
      <c r="B6" s="221"/>
      <c r="C6" s="221"/>
      <c r="D6" s="221"/>
      <c r="E6" s="221"/>
      <c r="F6" s="221"/>
      <c r="G6" s="222"/>
      <c r="H6" s="222"/>
      <c r="I6" s="222"/>
      <c r="J6" s="222"/>
      <c r="K6" s="222"/>
      <c r="L6" s="222"/>
      <c r="M6" s="222"/>
      <c r="N6" s="222"/>
      <c r="O6" s="222"/>
      <c r="P6" s="222"/>
      <c r="Q6" s="223"/>
      <c r="R6" s="9"/>
      <c r="S6" s="17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</row>
    <row r="7" spans="1:48" s="11" customFormat="1">
      <c r="A7" s="179" t="s">
        <v>29</v>
      </c>
      <c r="B7" s="180"/>
      <c r="C7" s="180"/>
      <c r="D7" s="180"/>
      <c r="E7" s="180"/>
      <c r="F7" s="181"/>
      <c r="G7" s="227" t="s">
        <v>16</v>
      </c>
      <c r="H7" s="228"/>
      <c r="I7" s="214" t="s">
        <v>17</v>
      </c>
      <c r="J7" s="215"/>
      <c r="K7" s="215"/>
      <c r="L7" s="215"/>
      <c r="M7" s="215"/>
      <c r="N7" s="215"/>
      <c r="O7" s="215"/>
      <c r="P7" s="215"/>
      <c r="Q7" s="216"/>
      <c r="R7" s="9"/>
      <c r="S7" s="17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</row>
    <row r="8" spans="1:48" s="12" customFormat="1" ht="19.5" customHeight="1" thickBot="1">
      <c r="A8" s="34" t="s">
        <v>2</v>
      </c>
      <c r="B8" s="184" t="s">
        <v>18</v>
      </c>
      <c r="C8" s="184"/>
      <c r="D8" s="184"/>
      <c r="E8" s="184"/>
      <c r="F8" s="36" t="s">
        <v>19</v>
      </c>
      <c r="G8" s="35" t="s">
        <v>20</v>
      </c>
      <c r="H8" s="35" t="s">
        <v>21</v>
      </c>
      <c r="I8" s="35" t="s">
        <v>22</v>
      </c>
      <c r="J8" s="35" t="s">
        <v>23</v>
      </c>
      <c r="K8" s="35" t="s">
        <v>283</v>
      </c>
      <c r="L8" s="35" t="s">
        <v>284</v>
      </c>
      <c r="M8" s="35" t="s">
        <v>285</v>
      </c>
      <c r="N8" s="35" t="s">
        <v>286</v>
      </c>
      <c r="O8" s="35" t="s">
        <v>287</v>
      </c>
      <c r="P8" s="35" t="s">
        <v>288</v>
      </c>
      <c r="Q8" s="37" t="s">
        <v>24</v>
      </c>
      <c r="R8" s="18"/>
      <c r="S8" s="17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</row>
    <row r="9" spans="1:48" s="12" customFormat="1">
      <c r="A9" s="185">
        <v>1</v>
      </c>
      <c r="B9" s="177" t="e">
        <f>#REF!</f>
        <v>#REF!</v>
      </c>
      <c r="C9" s="177"/>
      <c r="D9" s="177"/>
      <c r="E9" s="177"/>
      <c r="F9" s="175" t="e">
        <f>#REF!</f>
        <v>#REF!</v>
      </c>
      <c r="G9" s="33" t="e">
        <f>F9</f>
        <v>#REF!</v>
      </c>
      <c r="H9" s="33"/>
      <c r="I9" s="33"/>
      <c r="J9" s="33"/>
      <c r="K9" s="33"/>
      <c r="L9" s="33"/>
      <c r="M9" s="33"/>
      <c r="N9" s="33"/>
      <c r="O9" s="33"/>
      <c r="P9" s="33"/>
      <c r="Q9" s="40" t="e">
        <f>SUM(G9:P9)</f>
        <v>#REF!</v>
      </c>
      <c r="R9" s="18"/>
      <c r="S9" s="19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</row>
    <row r="10" spans="1:48" s="12" customFormat="1" ht="13.5" customHeight="1">
      <c r="A10" s="182">
        <v>1</v>
      </c>
      <c r="B10" s="178"/>
      <c r="C10" s="178"/>
      <c r="D10" s="178"/>
      <c r="E10" s="178"/>
      <c r="F10" s="183"/>
      <c r="G10" s="22">
        <v>1</v>
      </c>
      <c r="H10" s="22"/>
      <c r="I10" s="22"/>
      <c r="J10" s="22"/>
      <c r="K10" s="22"/>
      <c r="L10" s="22"/>
      <c r="M10" s="22"/>
      <c r="N10" s="22"/>
      <c r="O10" s="22"/>
      <c r="P10" s="28"/>
      <c r="Q10" s="113">
        <f t="shared" ref="Q10:Q58" si="0">SUM(G10:P10)</f>
        <v>1</v>
      </c>
      <c r="R10" s="9"/>
      <c r="S10" s="19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</row>
    <row r="11" spans="1:48" s="12" customFormat="1" ht="13.5" customHeight="1">
      <c r="A11" s="182">
        <v>2</v>
      </c>
      <c r="B11" s="168" t="e">
        <f>#REF!</f>
        <v>#REF!</v>
      </c>
      <c r="C11" s="169"/>
      <c r="D11" s="169"/>
      <c r="E11" s="170"/>
      <c r="F11" s="183" t="e">
        <f>#REF!</f>
        <v>#REF!</v>
      </c>
      <c r="G11" s="28" t="e">
        <f>F11</f>
        <v>#REF!</v>
      </c>
      <c r="H11" s="23"/>
      <c r="I11" s="23"/>
      <c r="J11" s="23"/>
      <c r="K11" s="23"/>
      <c r="L11" s="23"/>
      <c r="M11" s="23"/>
      <c r="N11" s="23"/>
      <c r="O11" s="23"/>
      <c r="P11" s="28"/>
      <c r="Q11" s="114" t="e">
        <f>SUM(G11:P11)</f>
        <v>#REF!</v>
      </c>
      <c r="R11" s="9"/>
      <c r="S11" s="19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</row>
    <row r="12" spans="1:48" s="12" customFormat="1" ht="13.5" customHeight="1">
      <c r="A12" s="182"/>
      <c r="B12" s="171"/>
      <c r="C12" s="172"/>
      <c r="D12" s="172"/>
      <c r="E12" s="173"/>
      <c r="F12" s="183"/>
      <c r="G12" s="22">
        <v>1</v>
      </c>
      <c r="H12" s="22"/>
      <c r="I12" s="22"/>
      <c r="J12" s="22"/>
      <c r="K12" s="22"/>
      <c r="L12" s="22"/>
      <c r="M12" s="22"/>
      <c r="N12" s="22"/>
      <c r="O12" s="22"/>
      <c r="P12" s="28"/>
      <c r="Q12" s="113">
        <f t="shared" si="0"/>
        <v>1</v>
      </c>
      <c r="R12" s="9"/>
      <c r="S12" s="19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</row>
    <row r="13" spans="1:48" s="12" customFormat="1">
      <c r="A13" s="182">
        <v>3</v>
      </c>
      <c r="B13" s="168" t="e">
        <f>#REF!</f>
        <v>#REF!</v>
      </c>
      <c r="C13" s="169"/>
      <c r="D13" s="169"/>
      <c r="E13" s="170"/>
      <c r="F13" s="183" t="e">
        <f>#REF!</f>
        <v>#REF!</v>
      </c>
      <c r="G13" s="28" t="e">
        <f>F13</f>
        <v>#REF!</v>
      </c>
      <c r="H13" s="28"/>
      <c r="I13" s="23"/>
      <c r="J13" s="23"/>
      <c r="K13" s="23"/>
      <c r="L13" s="23"/>
      <c r="M13" s="23"/>
      <c r="N13" s="23"/>
      <c r="O13" s="23"/>
      <c r="P13" s="28"/>
      <c r="Q13" s="114" t="e">
        <f t="shared" si="0"/>
        <v>#REF!</v>
      </c>
      <c r="R13" s="9"/>
      <c r="S13" s="19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</row>
    <row r="14" spans="1:48" s="12" customFormat="1">
      <c r="A14" s="182"/>
      <c r="B14" s="171"/>
      <c r="C14" s="172"/>
      <c r="D14" s="172"/>
      <c r="E14" s="173"/>
      <c r="F14" s="183"/>
      <c r="G14" s="22">
        <v>1</v>
      </c>
      <c r="H14" s="22"/>
      <c r="I14" s="22"/>
      <c r="J14" s="22"/>
      <c r="K14" s="22"/>
      <c r="L14" s="22"/>
      <c r="M14" s="22"/>
      <c r="N14" s="22"/>
      <c r="O14" s="22"/>
      <c r="P14" s="28"/>
      <c r="Q14" s="113">
        <f t="shared" si="0"/>
        <v>1</v>
      </c>
      <c r="R14" s="9"/>
      <c r="S14" s="19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</row>
    <row r="15" spans="1:48" s="12" customFormat="1" ht="13.5" customHeight="1">
      <c r="A15" s="182">
        <v>4</v>
      </c>
      <c r="B15" s="168" t="e">
        <f>#REF!</f>
        <v>#REF!</v>
      </c>
      <c r="C15" s="169"/>
      <c r="D15" s="169"/>
      <c r="E15" s="170"/>
      <c r="F15" s="183" t="e">
        <f>#REF!</f>
        <v>#REF!</v>
      </c>
      <c r="G15" s="28" t="e">
        <f>F15*0.5</f>
        <v>#REF!</v>
      </c>
      <c r="H15" s="28"/>
      <c r="I15" s="28" t="e">
        <f>F15*0.5</f>
        <v>#REF!</v>
      </c>
      <c r="J15" s="28"/>
      <c r="K15" s="28"/>
      <c r="L15" s="28"/>
      <c r="M15" s="28"/>
      <c r="N15" s="28"/>
      <c r="O15" s="28"/>
      <c r="P15" s="28"/>
      <c r="Q15" s="114" t="e">
        <f t="shared" si="0"/>
        <v>#REF!</v>
      </c>
      <c r="R15" s="9"/>
      <c r="S15" s="19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</row>
    <row r="16" spans="1:48" s="12" customFormat="1">
      <c r="A16" s="182"/>
      <c r="B16" s="171"/>
      <c r="C16" s="172"/>
      <c r="D16" s="172"/>
      <c r="E16" s="173"/>
      <c r="F16" s="183"/>
      <c r="G16" s="22">
        <v>0.5</v>
      </c>
      <c r="H16" s="22"/>
      <c r="I16" s="22">
        <v>0.5</v>
      </c>
      <c r="J16" s="22"/>
      <c r="K16" s="22"/>
      <c r="L16" s="22"/>
      <c r="M16" s="22"/>
      <c r="N16" s="22"/>
      <c r="O16" s="22"/>
      <c r="P16" s="28"/>
      <c r="Q16" s="113">
        <f t="shared" si="0"/>
        <v>1</v>
      </c>
      <c r="R16" s="9"/>
      <c r="S16" s="17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</row>
    <row r="17" spans="1:19" s="11" customFormat="1">
      <c r="A17" s="182">
        <v>5</v>
      </c>
      <c r="B17" s="168" t="e">
        <f>#REF!</f>
        <v>#REF!</v>
      </c>
      <c r="C17" s="169"/>
      <c r="D17" s="169"/>
      <c r="E17" s="170"/>
      <c r="F17" s="183" t="e">
        <f>#REF!</f>
        <v>#REF!</v>
      </c>
      <c r="G17" s="28" t="e">
        <f>F17*G18</f>
        <v>#REF!</v>
      </c>
      <c r="H17" s="28" t="e">
        <f>H18*F17</f>
        <v>#REF!</v>
      </c>
      <c r="I17" s="28" t="e">
        <f>I18*F17</f>
        <v>#REF!</v>
      </c>
      <c r="J17" s="28"/>
      <c r="K17" s="28"/>
      <c r="L17" s="28"/>
      <c r="M17" s="28"/>
      <c r="N17" s="28"/>
      <c r="O17" s="28"/>
      <c r="P17" s="28"/>
      <c r="Q17" s="114" t="e">
        <f t="shared" si="0"/>
        <v>#REF!</v>
      </c>
      <c r="R17" s="9"/>
      <c r="S17" s="9"/>
    </row>
    <row r="18" spans="1:19" s="11" customFormat="1">
      <c r="A18" s="182">
        <v>7</v>
      </c>
      <c r="B18" s="171"/>
      <c r="C18" s="172"/>
      <c r="D18" s="172"/>
      <c r="E18" s="173"/>
      <c r="F18" s="183"/>
      <c r="G18" s="22">
        <v>0.33</v>
      </c>
      <c r="H18" s="22">
        <v>0.33</v>
      </c>
      <c r="I18" s="22">
        <v>0.34</v>
      </c>
      <c r="J18" s="22"/>
      <c r="K18" s="22"/>
      <c r="L18" s="22"/>
      <c r="M18" s="22"/>
      <c r="N18" s="22"/>
      <c r="O18" s="22"/>
      <c r="P18" s="28"/>
      <c r="Q18" s="113">
        <f t="shared" si="0"/>
        <v>1</v>
      </c>
      <c r="R18" s="20"/>
      <c r="S18" s="9"/>
    </row>
    <row r="19" spans="1:19" s="11" customFormat="1" ht="15.75" customHeight="1">
      <c r="A19" s="182">
        <v>6</v>
      </c>
      <c r="B19" s="208" t="e">
        <f>#REF!</f>
        <v>#REF!</v>
      </c>
      <c r="C19" s="209"/>
      <c r="D19" s="209"/>
      <c r="E19" s="210"/>
      <c r="F19" s="183" t="e">
        <f>#REF!</f>
        <v>#REF!</v>
      </c>
      <c r="G19" s="23"/>
      <c r="H19" s="23"/>
      <c r="I19" s="28" t="e">
        <f>F19*I20</f>
        <v>#REF!</v>
      </c>
      <c r="J19" s="28" t="e">
        <f>F19*J20</f>
        <v>#REF!</v>
      </c>
      <c r="K19" s="28" t="e">
        <f>F19*K20</f>
        <v>#REF!</v>
      </c>
      <c r="L19" s="28"/>
      <c r="M19" s="28"/>
      <c r="N19" s="28"/>
      <c r="O19" s="28"/>
      <c r="P19" s="28"/>
      <c r="Q19" s="114" t="e">
        <f t="shared" si="0"/>
        <v>#REF!</v>
      </c>
      <c r="R19" s="9"/>
      <c r="S19" s="9"/>
    </row>
    <row r="20" spans="1:19" ht="15.75" customHeight="1">
      <c r="A20" s="182"/>
      <c r="B20" s="211"/>
      <c r="C20" s="212"/>
      <c r="D20" s="212"/>
      <c r="E20" s="213"/>
      <c r="F20" s="183"/>
      <c r="G20" s="22"/>
      <c r="H20" s="22"/>
      <c r="I20" s="22">
        <v>0.33</v>
      </c>
      <c r="J20" s="22">
        <v>0.33</v>
      </c>
      <c r="K20" s="22">
        <v>0.34</v>
      </c>
      <c r="L20" s="22"/>
      <c r="M20" s="22"/>
      <c r="N20" s="22"/>
      <c r="O20" s="22"/>
      <c r="P20" s="24"/>
      <c r="Q20" s="113">
        <f t="shared" si="0"/>
        <v>1</v>
      </c>
    </row>
    <row r="21" spans="1:19">
      <c r="A21" s="182">
        <v>7</v>
      </c>
      <c r="B21" s="168" t="e">
        <f>#REF!</f>
        <v>#REF!</v>
      </c>
      <c r="C21" s="169"/>
      <c r="D21" s="169"/>
      <c r="E21" s="170"/>
      <c r="F21" s="183" t="e">
        <f>#REF!</f>
        <v>#REF!</v>
      </c>
      <c r="G21" s="28"/>
      <c r="H21" s="23" t="e">
        <f>F21*H22</f>
        <v>#REF!</v>
      </c>
      <c r="I21" s="28" t="e">
        <f>F21*I22</f>
        <v>#REF!</v>
      </c>
      <c r="J21" s="28" t="e">
        <f>F21*J22</f>
        <v>#REF!</v>
      </c>
      <c r="K21" s="28"/>
      <c r="L21" s="28"/>
      <c r="M21" s="28"/>
      <c r="N21" s="28"/>
      <c r="O21" s="28"/>
      <c r="P21" s="28"/>
      <c r="Q21" s="114" t="e">
        <f t="shared" si="0"/>
        <v>#REF!</v>
      </c>
    </row>
    <row r="22" spans="1:19">
      <c r="A22" s="182"/>
      <c r="B22" s="171"/>
      <c r="C22" s="172"/>
      <c r="D22" s="172"/>
      <c r="E22" s="173"/>
      <c r="F22" s="183"/>
      <c r="G22" s="24"/>
      <c r="H22" s="22">
        <v>0.5</v>
      </c>
      <c r="I22" s="22">
        <v>0.25</v>
      </c>
      <c r="J22" s="22">
        <v>0.25</v>
      </c>
      <c r="K22" s="22"/>
      <c r="L22" s="22"/>
      <c r="M22" s="22"/>
      <c r="N22" s="22"/>
      <c r="O22" s="22"/>
      <c r="P22" s="24"/>
      <c r="Q22" s="113">
        <f t="shared" si="0"/>
        <v>1</v>
      </c>
    </row>
    <row r="23" spans="1:19">
      <c r="A23" s="182">
        <v>8</v>
      </c>
      <c r="B23" s="168" t="e">
        <f>#REF!</f>
        <v>#REF!</v>
      </c>
      <c r="C23" s="169"/>
      <c r="D23" s="169"/>
      <c r="E23" s="170"/>
      <c r="F23" s="183" t="e">
        <f>#REF!</f>
        <v>#REF!</v>
      </c>
      <c r="G23" s="23"/>
      <c r="H23" s="23"/>
      <c r="I23" s="23" t="e">
        <f>F23*I24</f>
        <v>#REF!</v>
      </c>
      <c r="J23" s="23" t="e">
        <f>F23*J24</f>
        <v>#REF!</v>
      </c>
      <c r="K23" s="23"/>
      <c r="L23" s="23"/>
      <c r="M23" s="23"/>
      <c r="N23" s="23"/>
      <c r="O23" s="23"/>
      <c r="P23" s="28"/>
      <c r="Q23" s="114" t="e">
        <f t="shared" si="0"/>
        <v>#REF!</v>
      </c>
    </row>
    <row r="24" spans="1:19">
      <c r="A24" s="182"/>
      <c r="B24" s="171"/>
      <c r="C24" s="172"/>
      <c r="D24" s="172"/>
      <c r="E24" s="173"/>
      <c r="F24" s="183"/>
      <c r="G24" s="22"/>
      <c r="H24" s="22"/>
      <c r="I24" s="22">
        <v>0.5</v>
      </c>
      <c r="J24" s="22">
        <v>0.5</v>
      </c>
      <c r="K24" s="22"/>
      <c r="L24" s="22"/>
      <c r="M24" s="22"/>
      <c r="N24" s="22"/>
      <c r="O24" s="22"/>
      <c r="P24" s="24"/>
      <c r="Q24" s="113">
        <f t="shared" si="0"/>
        <v>1</v>
      </c>
    </row>
    <row r="25" spans="1:19">
      <c r="A25" s="182">
        <v>9</v>
      </c>
      <c r="B25" s="168" t="e">
        <f>#REF!</f>
        <v>#REF!</v>
      </c>
      <c r="C25" s="169"/>
      <c r="D25" s="169"/>
      <c r="E25" s="170"/>
      <c r="F25" s="183" t="e">
        <f>#REF!</f>
        <v>#REF!</v>
      </c>
      <c r="G25" s="23"/>
      <c r="H25" s="23"/>
      <c r="I25" s="28"/>
      <c r="J25" s="28"/>
      <c r="K25" s="28" t="e">
        <f>F25*K26</f>
        <v>#REF!</v>
      </c>
      <c r="L25" s="28" t="e">
        <f>L26*F25</f>
        <v>#REF!</v>
      </c>
      <c r="M25" s="28"/>
      <c r="N25" s="28"/>
      <c r="O25" s="28"/>
      <c r="P25" s="28"/>
      <c r="Q25" s="114" t="e">
        <f t="shared" si="0"/>
        <v>#REF!</v>
      </c>
    </row>
    <row r="26" spans="1:19">
      <c r="A26" s="182"/>
      <c r="B26" s="171"/>
      <c r="C26" s="172"/>
      <c r="D26" s="172"/>
      <c r="E26" s="173"/>
      <c r="F26" s="183"/>
      <c r="G26" s="22"/>
      <c r="H26" s="22"/>
      <c r="I26" s="22"/>
      <c r="J26" s="22"/>
      <c r="K26" s="22">
        <v>0.5</v>
      </c>
      <c r="L26" s="22">
        <v>0.5</v>
      </c>
      <c r="M26" s="22"/>
      <c r="N26" s="22"/>
      <c r="O26" s="22"/>
      <c r="P26" s="24"/>
      <c r="Q26" s="113">
        <f t="shared" si="0"/>
        <v>1</v>
      </c>
    </row>
    <row r="27" spans="1:19">
      <c r="A27" s="189">
        <v>10</v>
      </c>
      <c r="B27" s="168" t="e">
        <f>#REF!</f>
        <v>#REF!</v>
      </c>
      <c r="C27" s="169"/>
      <c r="D27" s="169"/>
      <c r="E27" s="170"/>
      <c r="F27" s="174" t="e">
        <f>#REF!</f>
        <v>#REF!</v>
      </c>
      <c r="G27" s="22"/>
      <c r="H27" s="28"/>
      <c r="I27" s="28"/>
      <c r="J27" s="28"/>
      <c r="K27" s="28"/>
      <c r="L27" s="28"/>
      <c r="M27" s="28" t="e">
        <f>F27</f>
        <v>#REF!</v>
      </c>
      <c r="N27" s="28"/>
      <c r="O27" s="28"/>
      <c r="P27" s="24"/>
      <c r="Q27" s="114" t="e">
        <f t="shared" si="0"/>
        <v>#REF!</v>
      </c>
    </row>
    <row r="28" spans="1:19">
      <c r="A28" s="185"/>
      <c r="B28" s="171"/>
      <c r="C28" s="172"/>
      <c r="D28" s="172"/>
      <c r="E28" s="173"/>
      <c r="F28" s="175"/>
      <c r="G28" s="22"/>
      <c r="H28" s="22"/>
      <c r="I28" s="22"/>
      <c r="J28" s="22"/>
      <c r="K28" s="22"/>
      <c r="L28" s="22"/>
      <c r="M28" s="22">
        <v>1</v>
      </c>
      <c r="N28" s="22"/>
      <c r="O28" s="22"/>
      <c r="P28" s="24"/>
      <c r="Q28" s="113">
        <f t="shared" si="0"/>
        <v>1</v>
      </c>
    </row>
    <row r="29" spans="1:19">
      <c r="A29" s="189">
        <v>11</v>
      </c>
      <c r="B29" s="168" t="e">
        <f>#REF!</f>
        <v>#REF!</v>
      </c>
      <c r="C29" s="169"/>
      <c r="D29" s="169"/>
      <c r="E29" s="170"/>
      <c r="F29" s="174" t="e">
        <f>#REF!</f>
        <v>#REF!</v>
      </c>
      <c r="G29" s="22"/>
      <c r="H29" s="28" t="e">
        <f>F29*H30</f>
        <v>#REF!</v>
      </c>
      <c r="I29" s="28" t="e">
        <f>I30*F29</f>
        <v>#REF!</v>
      </c>
      <c r="J29" s="22"/>
      <c r="K29" s="22"/>
      <c r="L29" s="22"/>
      <c r="M29" s="22"/>
      <c r="N29" s="22"/>
      <c r="O29" s="22"/>
      <c r="P29" s="24"/>
      <c r="Q29" s="114" t="e">
        <f t="shared" si="0"/>
        <v>#REF!</v>
      </c>
    </row>
    <row r="30" spans="1:19">
      <c r="A30" s="199"/>
      <c r="B30" s="171"/>
      <c r="C30" s="172"/>
      <c r="D30" s="172"/>
      <c r="E30" s="173"/>
      <c r="F30" s="175"/>
      <c r="G30" s="22"/>
      <c r="H30" s="22">
        <v>0.5</v>
      </c>
      <c r="I30" s="22">
        <v>0.5</v>
      </c>
      <c r="J30" s="22"/>
      <c r="K30" s="22"/>
      <c r="L30" s="22"/>
      <c r="M30" s="22"/>
      <c r="N30" s="22"/>
      <c r="O30" s="22"/>
      <c r="P30" s="24"/>
      <c r="Q30" s="113">
        <f t="shared" si="0"/>
        <v>1</v>
      </c>
    </row>
    <row r="31" spans="1:19">
      <c r="A31" s="189">
        <v>12</v>
      </c>
      <c r="B31" s="168" t="e">
        <f>#REF!</f>
        <v>#REF!</v>
      </c>
      <c r="C31" s="169"/>
      <c r="D31" s="169"/>
      <c r="E31" s="170"/>
      <c r="F31" s="174" t="e">
        <f>#REF!</f>
        <v>#REF!</v>
      </c>
      <c r="G31" s="22"/>
      <c r="H31" s="22"/>
      <c r="I31" s="28"/>
      <c r="J31" s="28"/>
      <c r="K31" s="28" t="e">
        <f>K32*F31</f>
        <v>#REF!</v>
      </c>
      <c r="L31" s="28" t="e">
        <f>L32*F31</f>
        <v>#REF!</v>
      </c>
      <c r="M31" s="28" t="e">
        <f>M32*F31</f>
        <v>#REF!</v>
      </c>
      <c r="N31" s="28" t="e">
        <f>N32*F31</f>
        <v>#REF!</v>
      </c>
      <c r="O31" s="28"/>
      <c r="P31" s="24"/>
      <c r="Q31" s="114" t="e">
        <f t="shared" si="0"/>
        <v>#REF!</v>
      </c>
    </row>
    <row r="32" spans="1:19">
      <c r="A32" s="199"/>
      <c r="B32" s="171"/>
      <c r="C32" s="172"/>
      <c r="D32" s="172"/>
      <c r="E32" s="173"/>
      <c r="F32" s="175"/>
      <c r="G32" s="22"/>
      <c r="H32" s="22"/>
      <c r="I32" s="22"/>
      <c r="J32" s="22"/>
      <c r="K32" s="22">
        <v>0.25</v>
      </c>
      <c r="L32" s="22">
        <v>0.25</v>
      </c>
      <c r="M32" s="22">
        <v>0.25</v>
      </c>
      <c r="N32" s="22">
        <v>0.25</v>
      </c>
      <c r="O32" s="22"/>
      <c r="P32" s="24"/>
      <c r="Q32" s="113">
        <f t="shared" si="0"/>
        <v>1</v>
      </c>
    </row>
    <row r="33" spans="1:17">
      <c r="A33" s="189">
        <v>13</v>
      </c>
      <c r="B33" s="168" t="e">
        <f>#REF!</f>
        <v>#REF!</v>
      </c>
      <c r="C33" s="169"/>
      <c r="D33" s="169"/>
      <c r="E33" s="170"/>
      <c r="F33" s="174" t="e">
        <f>#REF!</f>
        <v>#REF!</v>
      </c>
      <c r="G33" s="22"/>
      <c r="H33" s="22"/>
      <c r="I33" s="28"/>
      <c r="J33" s="28"/>
      <c r="K33" s="28" t="e">
        <f>K34*F33</f>
        <v>#REF!</v>
      </c>
      <c r="L33" s="28" t="e">
        <f>L34*F33</f>
        <v>#REF!</v>
      </c>
      <c r="M33" s="28" t="e">
        <f>M34*F33</f>
        <v>#REF!</v>
      </c>
      <c r="N33" s="28"/>
      <c r="O33" s="28"/>
      <c r="P33" s="24"/>
      <c r="Q33" s="114" t="e">
        <f t="shared" si="0"/>
        <v>#REF!</v>
      </c>
    </row>
    <row r="34" spans="1:17">
      <c r="A34" s="199"/>
      <c r="B34" s="171"/>
      <c r="C34" s="172"/>
      <c r="D34" s="172"/>
      <c r="E34" s="173"/>
      <c r="F34" s="175"/>
      <c r="G34" s="22"/>
      <c r="H34" s="22"/>
      <c r="I34" s="22"/>
      <c r="J34" s="22"/>
      <c r="K34" s="22">
        <v>0.25</v>
      </c>
      <c r="L34" s="22">
        <v>0.25</v>
      </c>
      <c r="M34" s="22">
        <v>0.5</v>
      </c>
      <c r="N34" s="22"/>
      <c r="O34" s="22"/>
      <c r="P34" s="24"/>
      <c r="Q34" s="113">
        <f t="shared" si="0"/>
        <v>1</v>
      </c>
    </row>
    <row r="35" spans="1:17">
      <c r="A35" s="189">
        <v>14</v>
      </c>
      <c r="B35" s="168" t="e">
        <f>#REF!</f>
        <v>#REF!</v>
      </c>
      <c r="C35" s="169"/>
      <c r="D35" s="169"/>
      <c r="E35" s="170"/>
      <c r="F35" s="174" t="e">
        <f>#REF!</f>
        <v>#REF!</v>
      </c>
      <c r="G35" s="22"/>
      <c r="H35" s="22"/>
      <c r="I35" s="28"/>
      <c r="J35" s="28"/>
      <c r="K35" s="28"/>
      <c r="L35" s="28"/>
      <c r="M35" s="28"/>
      <c r="N35" s="28"/>
      <c r="O35" s="28"/>
      <c r="P35" s="28" t="e">
        <f>F35</f>
        <v>#REF!</v>
      </c>
      <c r="Q35" s="114" t="e">
        <f t="shared" si="0"/>
        <v>#REF!</v>
      </c>
    </row>
    <row r="36" spans="1:17">
      <c r="A36" s="199"/>
      <c r="B36" s="171"/>
      <c r="C36" s="172"/>
      <c r="D36" s="172"/>
      <c r="E36" s="173"/>
      <c r="F36" s="175"/>
      <c r="G36" s="22"/>
      <c r="H36" s="22"/>
      <c r="I36" s="22"/>
      <c r="J36" s="22"/>
      <c r="K36" s="22"/>
      <c r="L36" s="22"/>
      <c r="M36" s="22"/>
      <c r="N36" s="22"/>
      <c r="O36" s="22"/>
      <c r="P36" s="24">
        <v>1</v>
      </c>
      <c r="Q36" s="113">
        <f t="shared" si="0"/>
        <v>1</v>
      </c>
    </row>
    <row r="37" spans="1:17">
      <c r="A37" s="176">
        <v>15</v>
      </c>
      <c r="B37" s="168" t="e">
        <f>#REF!</f>
        <v>#REF!</v>
      </c>
      <c r="C37" s="169"/>
      <c r="D37" s="169"/>
      <c r="E37" s="170"/>
      <c r="F37" s="174" t="e">
        <f>#REF!</f>
        <v>#REF!</v>
      </c>
      <c r="G37" s="22"/>
      <c r="H37" s="28" t="e">
        <f>F37*H38</f>
        <v>#REF!</v>
      </c>
      <c r="I37" s="28" t="e">
        <f>F37*I38</f>
        <v>#REF!</v>
      </c>
      <c r="J37" s="28" t="e">
        <f>F37*J38</f>
        <v>#REF!</v>
      </c>
      <c r="K37" s="28" t="e">
        <f>F37*K38</f>
        <v>#REF!</v>
      </c>
      <c r="L37" s="28" t="e">
        <f>F37*L38</f>
        <v>#REF!</v>
      </c>
      <c r="M37" s="22"/>
      <c r="N37" s="28" t="e">
        <f>N38*F37</f>
        <v>#REF!</v>
      </c>
      <c r="O37" s="22"/>
      <c r="P37" s="28"/>
      <c r="Q37" s="114" t="e">
        <f t="shared" si="0"/>
        <v>#REF!</v>
      </c>
    </row>
    <row r="38" spans="1:17">
      <c r="A38" s="176"/>
      <c r="B38" s="171"/>
      <c r="C38" s="172"/>
      <c r="D38" s="172"/>
      <c r="E38" s="173"/>
      <c r="F38" s="175"/>
      <c r="G38" s="22"/>
      <c r="H38" s="22">
        <v>0.1</v>
      </c>
      <c r="I38" s="22">
        <v>0.1</v>
      </c>
      <c r="J38" s="22">
        <v>0.1</v>
      </c>
      <c r="K38" s="22">
        <v>0.1</v>
      </c>
      <c r="L38" s="22">
        <v>0.1</v>
      </c>
      <c r="M38" s="22"/>
      <c r="N38" s="22">
        <v>0.5</v>
      </c>
      <c r="O38" s="22"/>
      <c r="P38" s="24"/>
      <c r="Q38" s="113">
        <f t="shared" si="0"/>
        <v>1</v>
      </c>
    </row>
    <row r="39" spans="1:17">
      <c r="A39" s="176">
        <v>16</v>
      </c>
      <c r="B39" s="168" t="e">
        <f>#REF!</f>
        <v>#REF!</v>
      </c>
      <c r="C39" s="169"/>
      <c r="D39" s="169"/>
      <c r="E39" s="170"/>
      <c r="F39" s="174" t="e">
        <f>#REF!</f>
        <v>#REF!</v>
      </c>
      <c r="G39" s="22"/>
      <c r="H39" s="28" t="e">
        <f>F39*H40</f>
        <v>#REF!</v>
      </c>
      <c r="I39" s="28" t="e">
        <f>F39*I40</f>
        <v>#REF!</v>
      </c>
      <c r="J39" s="28" t="e">
        <f>F39*J40</f>
        <v>#REF!</v>
      </c>
      <c r="K39" s="28" t="e">
        <f>F39*K40</f>
        <v>#REF!</v>
      </c>
      <c r="L39" s="28" t="e">
        <f>F39*L40</f>
        <v>#REF!</v>
      </c>
      <c r="M39" s="22"/>
      <c r="N39" s="28" t="e">
        <f>N40*F39</f>
        <v>#REF!</v>
      </c>
      <c r="O39" s="22"/>
      <c r="P39" s="28"/>
      <c r="Q39" s="114" t="e">
        <f t="shared" si="0"/>
        <v>#REF!</v>
      </c>
    </row>
    <row r="40" spans="1:17">
      <c r="A40" s="176"/>
      <c r="B40" s="171"/>
      <c r="C40" s="172"/>
      <c r="D40" s="172"/>
      <c r="E40" s="173"/>
      <c r="F40" s="175"/>
      <c r="G40" s="22"/>
      <c r="H40" s="22">
        <v>0.1</v>
      </c>
      <c r="I40" s="22">
        <v>0.1</v>
      </c>
      <c r="J40" s="22">
        <v>0.1</v>
      </c>
      <c r="K40" s="22">
        <v>0.1</v>
      </c>
      <c r="L40" s="22">
        <v>0.1</v>
      </c>
      <c r="M40" s="22"/>
      <c r="N40" s="22">
        <v>0.5</v>
      </c>
      <c r="O40" s="22"/>
      <c r="P40" s="24"/>
      <c r="Q40" s="113">
        <f t="shared" si="0"/>
        <v>1</v>
      </c>
    </row>
    <row r="41" spans="1:17">
      <c r="A41" s="176">
        <v>17</v>
      </c>
      <c r="B41" s="168" t="e">
        <f>#REF!</f>
        <v>#REF!</v>
      </c>
      <c r="C41" s="169"/>
      <c r="D41" s="169"/>
      <c r="E41" s="170"/>
      <c r="F41" s="174" t="e">
        <f>#REF!</f>
        <v>#REF!</v>
      </c>
      <c r="G41" s="22"/>
      <c r="H41" s="28" t="e">
        <f>F41*H42</f>
        <v>#REF!</v>
      </c>
      <c r="I41" s="28" t="e">
        <f>F41*I42</f>
        <v>#REF!</v>
      </c>
      <c r="J41" s="28" t="e">
        <f>F41*J42</f>
        <v>#REF!</v>
      </c>
      <c r="K41" s="28" t="e">
        <f>F41*K42</f>
        <v>#REF!</v>
      </c>
      <c r="L41" s="28" t="e">
        <f>F41*L42</f>
        <v>#REF!</v>
      </c>
      <c r="M41" s="22"/>
      <c r="N41" s="28" t="e">
        <f>N42*F41</f>
        <v>#REF!</v>
      </c>
      <c r="O41" s="28"/>
      <c r="P41" s="24"/>
      <c r="Q41" s="114" t="e">
        <f t="shared" si="0"/>
        <v>#REF!</v>
      </c>
    </row>
    <row r="42" spans="1:17">
      <c r="A42" s="176"/>
      <c r="B42" s="171"/>
      <c r="C42" s="172"/>
      <c r="D42" s="172"/>
      <c r="E42" s="173"/>
      <c r="F42" s="175"/>
      <c r="G42" s="22"/>
      <c r="H42" s="22">
        <v>0.1</v>
      </c>
      <c r="I42" s="22">
        <v>0.1</v>
      </c>
      <c r="J42" s="22">
        <v>0.1</v>
      </c>
      <c r="K42" s="22">
        <v>0.1</v>
      </c>
      <c r="L42" s="22">
        <v>0.1</v>
      </c>
      <c r="M42" s="22"/>
      <c r="N42" s="22">
        <v>0.5</v>
      </c>
      <c r="O42" s="22"/>
      <c r="P42" s="24"/>
      <c r="Q42" s="113">
        <f t="shared" si="0"/>
        <v>1</v>
      </c>
    </row>
    <row r="43" spans="1:17">
      <c r="A43" s="176">
        <v>18</v>
      </c>
      <c r="B43" s="168" t="e">
        <f>#REF!</f>
        <v>#REF!</v>
      </c>
      <c r="C43" s="169"/>
      <c r="D43" s="169"/>
      <c r="E43" s="170"/>
      <c r="F43" s="174" t="e">
        <f>#REF!</f>
        <v>#REF!</v>
      </c>
      <c r="G43" s="22"/>
      <c r="H43" s="28" t="e">
        <f>F43*H44</f>
        <v>#REF!</v>
      </c>
      <c r="I43" s="28" t="e">
        <f>F43*I44</f>
        <v>#REF!</v>
      </c>
      <c r="J43" s="28" t="e">
        <f>F43*J44</f>
        <v>#REF!</v>
      </c>
      <c r="K43" s="28" t="e">
        <f>F43*K44</f>
        <v>#REF!</v>
      </c>
      <c r="L43" s="28" t="e">
        <f>F43*L44</f>
        <v>#REF!</v>
      </c>
      <c r="M43" s="22"/>
      <c r="N43" s="28" t="e">
        <f>N44*F43</f>
        <v>#REF!</v>
      </c>
      <c r="O43" s="22"/>
      <c r="P43" s="28"/>
      <c r="Q43" s="114" t="e">
        <f t="shared" si="0"/>
        <v>#REF!</v>
      </c>
    </row>
    <row r="44" spans="1:17">
      <c r="A44" s="176"/>
      <c r="B44" s="171"/>
      <c r="C44" s="172"/>
      <c r="D44" s="172"/>
      <c r="E44" s="173"/>
      <c r="F44" s="175"/>
      <c r="G44" s="22"/>
      <c r="H44" s="22">
        <v>0.1</v>
      </c>
      <c r="I44" s="22">
        <v>0.1</v>
      </c>
      <c r="J44" s="22">
        <v>0.1</v>
      </c>
      <c r="K44" s="22">
        <v>0.1</v>
      </c>
      <c r="L44" s="22">
        <v>0.1</v>
      </c>
      <c r="M44" s="22"/>
      <c r="N44" s="22">
        <v>0.5</v>
      </c>
      <c r="O44" s="22"/>
      <c r="P44" s="24"/>
      <c r="Q44" s="113">
        <f t="shared" si="0"/>
        <v>1</v>
      </c>
    </row>
    <row r="45" spans="1:17">
      <c r="A45" s="176">
        <v>19</v>
      </c>
      <c r="B45" s="168" t="e">
        <f>#REF!</f>
        <v>#REF!</v>
      </c>
      <c r="C45" s="169"/>
      <c r="D45" s="169"/>
      <c r="E45" s="170"/>
      <c r="F45" s="174" t="e">
        <f>#REF!</f>
        <v>#REF!</v>
      </c>
      <c r="G45" s="22"/>
      <c r="H45" s="28" t="e">
        <f>F45*H46</f>
        <v>#REF!</v>
      </c>
      <c r="I45" s="28" t="e">
        <f>F45*I46</f>
        <v>#REF!</v>
      </c>
      <c r="J45" s="28" t="e">
        <f>F45*J46</f>
        <v>#REF!</v>
      </c>
      <c r="K45" s="28" t="e">
        <f>F45*K46</f>
        <v>#REF!</v>
      </c>
      <c r="L45" s="28" t="e">
        <f>F45*L46</f>
        <v>#REF!</v>
      </c>
      <c r="M45" s="22"/>
      <c r="N45" s="28" t="e">
        <f>N46*F45</f>
        <v>#REF!</v>
      </c>
      <c r="O45" s="22"/>
      <c r="P45" s="28"/>
      <c r="Q45" s="114" t="e">
        <f t="shared" si="0"/>
        <v>#REF!</v>
      </c>
    </row>
    <row r="46" spans="1:17">
      <c r="A46" s="176"/>
      <c r="B46" s="171"/>
      <c r="C46" s="172"/>
      <c r="D46" s="172"/>
      <c r="E46" s="173"/>
      <c r="F46" s="175"/>
      <c r="G46" s="22"/>
      <c r="H46" s="22">
        <v>0.1</v>
      </c>
      <c r="I46" s="22">
        <v>0.1</v>
      </c>
      <c r="J46" s="22">
        <v>0.1</v>
      </c>
      <c r="K46" s="22">
        <v>0.1</v>
      </c>
      <c r="L46" s="22">
        <v>0.1</v>
      </c>
      <c r="M46" s="22"/>
      <c r="N46" s="22">
        <v>0.5</v>
      </c>
      <c r="O46" s="22"/>
      <c r="P46" s="24"/>
      <c r="Q46" s="113">
        <f t="shared" si="0"/>
        <v>1</v>
      </c>
    </row>
    <row r="47" spans="1:17">
      <c r="A47" s="176">
        <v>20</v>
      </c>
      <c r="B47" s="168" t="e">
        <f>#REF!</f>
        <v>#REF!</v>
      </c>
      <c r="C47" s="169"/>
      <c r="D47" s="169"/>
      <c r="E47" s="170"/>
      <c r="F47" s="174" t="e">
        <f>#REF!</f>
        <v>#REF!</v>
      </c>
      <c r="G47" s="22"/>
      <c r="H47" s="22"/>
      <c r="I47" s="22"/>
      <c r="J47" s="22"/>
      <c r="K47" s="22"/>
      <c r="L47" s="22"/>
      <c r="M47" s="22"/>
      <c r="N47" s="28" t="e">
        <f>F47</f>
        <v>#REF!</v>
      </c>
      <c r="O47" s="22"/>
      <c r="P47" s="28"/>
      <c r="Q47" s="114" t="e">
        <f t="shared" si="0"/>
        <v>#REF!</v>
      </c>
    </row>
    <row r="48" spans="1:17">
      <c r="A48" s="176"/>
      <c r="B48" s="171"/>
      <c r="C48" s="172"/>
      <c r="D48" s="172"/>
      <c r="E48" s="173"/>
      <c r="F48" s="175"/>
      <c r="G48" s="22"/>
      <c r="H48" s="22"/>
      <c r="I48" s="22"/>
      <c r="J48" s="22"/>
      <c r="K48" s="22"/>
      <c r="L48" s="22"/>
      <c r="M48" s="22"/>
      <c r="N48" s="22">
        <v>1</v>
      </c>
      <c r="O48" s="22"/>
      <c r="P48" s="24"/>
      <c r="Q48" s="113">
        <f t="shared" si="0"/>
        <v>1</v>
      </c>
    </row>
    <row r="49" spans="1:17">
      <c r="A49" s="176">
        <v>21</v>
      </c>
      <c r="B49" s="168" t="e">
        <f>#REF!</f>
        <v>#REF!</v>
      </c>
      <c r="C49" s="169"/>
      <c r="D49" s="169"/>
      <c r="E49" s="170"/>
      <c r="F49" s="174" t="e">
        <f>#REF!</f>
        <v>#REF!</v>
      </c>
      <c r="G49" s="22"/>
      <c r="H49" s="22"/>
      <c r="I49" s="22"/>
      <c r="J49" s="22"/>
      <c r="K49" s="22"/>
      <c r="L49" s="22"/>
      <c r="M49" s="22"/>
      <c r="N49" s="22"/>
      <c r="O49" s="28" t="e">
        <f>F49</f>
        <v>#REF!</v>
      </c>
      <c r="P49" s="28"/>
      <c r="Q49" s="114" t="e">
        <f t="shared" si="0"/>
        <v>#REF!</v>
      </c>
    </row>
    <row r="50" spans="1:17">
      <c r="A50" s="176"/>
      <c r="B50" s="171"/>
      <c r="C50" s="172"/>
      <c r="D50" s="172"/>
      <c r="E50" s="173"/>
      <c r="F50" s="175"/>
      <c r="G50" s="22"/>
      <c r="H50" s="22"/>
      <c r="I50" s="22"/>
      <c r="J50" s="22"/>
      <c r="K50" s="22"/>
      <c r="L50" s="22"/>
      <c r="M50" s="22"/>
      <c r="N50" s="22"/>
      <c r="O50" s="22">
        <v>1</v>
      </c>
      <c r="P50" s="24"/>
      <c r="Q50" s="113">
        <f t="shared" si="0"/>
        <v>1</v>
      </c>
    </row>
    <row r="51" spans="1:17">
      <c r="A51" s="176">
        <v>22</v>
      </c>
      <c r="B51" s="168" t="e">
        <f>#REF!</f>
        <v>#REF!</v>
      </c>
      <c r="C51" s="169"/>
      <c r="D51" s="169"/>
      <c r="E51" s="170"/>
      <c r="F51" s="174" t="e">
        <f>#REF!</f>
        <v>#REF!</v>
      </c>
      <c r="G51" s="22"/>
      <c r="H51" s="22"/>
      <c r="I51" s="22"/>
      <c r="J51" s="22"/>
      <c r="K51" s="22"/>
      <c r="L51" s="22"/>
      <c r="M51" s="22"/>
      <c r="N51" s="28" t="e">
        <f>F51</f>
        <v>#REF!</v>
      </c>
      <c r="O51" s="22"/>
      <c r="P51" s="28"/>
      <c r="Q51" s="114" t="e">
        <f t="shared" si="0"/>
        <v>#REF!</v>
      </c>
    </row>
    <row r="52" spans="1:17">
      <c r="A52" s="176"/>
      <c r="B52" s="171"/>
      <c r="C52" s="172"/>
      <c r="D52" s="172"/>
      <c r="E52" s="173"/>
      <c r="F52" s="175"/>
      <c r="G52" s="22"/>
      <c r="H52" s="22"/>
      <c r="I52" s="22"/>
      <c r="J52" s="22"/>
      <c r="K52" s="22"/>
      <c r="L52" s="22"/>
      <c r="M52" s="22"/>
      <c r="N52" s="22">
        <v>1</v>
      </c>
      <c r="O52" s="22"/>
      <c r="P52" s="24"/>
      <c r="Q52" s="113">
        <f t="shared" si="0"/>
        <v>1</v>
      </c>
    </row>
    <row r="53" spans="1:17">
      <c r="A53" s="176">
        <v>23</v>
      </c>
      <c r="B53" s="168" t="e">
        <f>#REF!</f>
        <v>#REF!</v>
      </c>
      <c r="C53" s="169"/>
      <c r="D53" s="169"/>
      <c r="E53" s="170"/>
      <c r="F53" s="174" t="e">
        <f>#REF!</f>
        <v>#REF!</v>
      </c>
      <c r="G53" s="22"/>
      <c r="H53" s="22"/>
      <c r="I53" s="22"/>
      <c r="J53" s="22"/>
      <c r="K53" s="22"/>
      <c r="L53" s="22"/>
      <c r="M53" s="22"/>
      <c r="N53" s="22"/>
      <c r="O53" s="28" t="e">
        <f>F53</f>
        <v>#REF!</v>
      </c>
      <c r="P53" s="28"/>
      <c r="Q53" s="114" t="e">
        <f t="shared" si="0"/>
        <v>#REF!</v>
      </c>
    </row>
    <row r="54" spans="1:17">
      <c r="A54" s="176"/>
      <c r="B54" s="171"/>
      <c r="C54" s="172"/>
      <c r="D54" s="172"/>
      <c r="E54" s="173"/>
      <c r="F54" s="175"/>
      <c r="G54" s="22"/>
      <c r="H54" s="22"/>
      <c r="I54" s="22"/>
      <c r="J54" s="22"/>
      <c r="K54" s="22"/>
      <c r="L54" s="22"/>
      <c r="M54" s="22"/>
      <c r="N54" s="22"/>
      <c r="O54" s="22">
        <v>1</v>
      </c>
      <c r="P54" s="24"/>
      <c r="Q54" s="113">
        <f t="shared" si="0"/>
        <v>1</v>
      </c>
    </row>
    <row r="55" spans="1:17">
      <c r="A55" s="176">
        <v>24</v>
      </c>
      <c r="B55" s="168" t="e">
        <f>#REF!</f>
        <v>#REF!</v>
      </c>
      <c r="C55" s="169"/>
      <c r="D55" s="169"/>
      <c r="E55" s="170"/>
      <c r="F55" s="174" t="e">
        <f>#REF!</f>
        <v>#REF!</v>
      </c>
      <c r="G55" s="22"/>
      <c r="H55" s="22"/>
      <c r="I55" s="22"/>
      <c r="J55" s="22"/>
      <c r="K55" s="22"/>
      <c r="L55" s="22"/>
      <c r="M55" s="22"/>
      <c r="N55" s="22"/>
      <c r="O55" s="28" t="e">
        <f>F55</f>
        <v>#REF!</v>
      </c>
      <c r="P55" s="28"/>
      <c r="Q55" s="114" t="e">
        <f t="shared" si="0"/>
        <v>#REF!</v>
      </c>
    </row>
    <row r="56" spans="1:17">
      <c r="A56" s="176"/>
      <c r="B56" s="171"/>
      <c r="C56" s="172"/>
      <c r="D56" s="172"/>
      <c r="E56" s="173"/>
      <c r="F56" s="175"/>
      <c r="G56" s="22"/>
      <c r="H56" s="22"/>
      <c r="I56" s="22"/>
      <c r="J56" s="22"/>
      <c r="K56" s="22"/>
      <c r="L56" s="22"/>
      <c r="M56" s="22"/>
      <c r="N56" s="22"/>
      <c r="O56" s="22">
        <v>1</v>
      </c>
      <c r="P56" s="24"/>
      <c r="Q56" s="113">
        <f t="shared" si="0"/>
        <v>1</v>
      </c>
    </row>
    <row r="57" spans="1:17">
      <c r="A57" s="176">
        <v>25</v>
      </c>
      <c r="B57" s="168" t="e">
        <f>#REF!</f>
        <v>#REF!</v>
      </c>
      <c r="C57" s="169"/>
      <c r="D57" s="169"/>
      <c r="E57" s="170"/>
      <c r="F57" s="174" t="e">
        <f>#REF!</f>
        <v>#REF!</v>
      </c>
      <c r="G57" s="22"/>
      <c r="H57" s="22"/>
      <c r="I57" s="22"/>
      <c r="J57" s="22"/>
      <c r="K57" s="22"/>
      <c r="L57" s="22"/>
      <c r="M57" s="22"/>
      <c r="N57" s="22"/>
      <c r="O57" s="22"/>
      <c r="P57" s="28" t="e">
        <f>F57</f>
        <v>#REF!</v>
      </c>
      <c r="Q57" s="114" t="e">
        <f t="shared" si="0"/>
        <v>#REF!</v>
      </c>
    </row>
    <row r="58" spans="1:17">
      <c r="A58" s="176"/>
      <c r="B58" s="171"/>
      <c r="C58" s="172"/>
      <c r="D58" s="172"/>
      <c r="E58" s="173"/>
      <c r="F58" s="175"/>
      <c r="G58" s="22"/>
      <c r="H58" s="22"/>
      <c r="I58" s="22"/>
      <c r="J58" s="22"/>
      <c r="K58" s="22"/>
      <c r="L58" s="22"/>
      <c r="M58" s="22"/>
      <c r="N58" s="22"/>
      <c r="O58" s="22"/>
      <c r="P58" s="24">
        <v>1</v>
      </c>
      <c r="Q58" s="113">
        <f t="shared" si="0"/>
        <v>1</v>
      </c>
    </row>
    <row r="59" spans="1:17">
      <c r="A59" s="202"/>
      <c r="B59" s="203"/>
      <c r="C59" s="203"/>
      <c r="D59" s="203"/>
      <c r="E59" s="204"/>
      <c r="F59" s="200" t="e">
        <f>SUM(F9:F58)</f>
        <v>#REF!</v>
      </c>
      <c r="G59" s="190"/>
      <c r="H59" s="191"/>
      <c r="I59" s="191"/>
      <c r="J59" s="191"/>
      <c r="K59" s="191"/>
      <c r="L59" s="191"/>
      <c r="M59" s="191"/>
      <c r="N59" s="191"/>
      <c r="O59" s="191"/>
      <c r="P59" s="191"/>
      <c r="Q59" s="192"/>
    </row>
    <row r="60" spans="1:17" ht="16.5" thickBot="1">
      <c r="A60" s="205"/>
      <c r="B60" s="206"/>
      <c r="C60" s="206"/>
      <c r="D60" s="206"/>
      <c r="E60" s="207"/>
      <c r="F60" s="201"/>
      <c r="G60" s="193"/>
      <c r="H60" s="194"/>
      <c r="I60" s="194"/>
      <c r="J60" s="194"/>
      <c r="K60" s="194"/>
      <c r="L60" s="194"/>
      <c r="M60" s="194"/>
      <c r="N60" s="194"/>
      <c r="O60" s="194"/>
      <c r="P60" s="194"/>
      <c r="Q60" s="195"/>
    </row>
    <row r="61" spans="1:17">
      <c r="A61" s="196" t="s">
        <v>25</v>
      </c>
      <c r="B61" s="197"/>
      <c r="C61" s="197"/>
      <c r="D61" s="197"/>
      <c r="E61" s="197"/>
      <c r="F61" s="197"/>
      <c r="G61" s="38" t="e">
        <f>G9+G11+G13+G15+G17+G19+G21+G23+G25+G27+G29+G31+G33+G35+G37+G39+G41+G43+G45+G47+G49+G51+G53+G55+G57</f>
        <v>#REF!</v>
      </c>
      <c r="H61" s="38" t="e">
        <f>H9+H11+H13+H15+H17+H19+H21+H23+H25+H27+H29+H31+H33+H35+H37+H39+H41+H43+H45+H47+H49+H51+H53+H55+H57</f>
        <v>#REF!</v>
      </c>
      <c r="I61" s="38" t="e">
        <f>I9+I11+I13+I15+I17+I19+I21+I23+I25+I27+I29+I31+I33+I35+I37+I39+I41+I43+I45+I47+I49+I51+I53+I55+I57</f>
        <v>#REF!</v>
      </c>
      <c r="J61" s="38" t="e">
        <f t="shared" ref="J61:O61" si="1">J9+J11+J13+J15+J17+J19+J21+J23+J25+J27+J29+J31+J33+J35+J37+J39+J41+J43+J45+J47+J49+J51+J53+J55+J57</f>
        <v>#REF!</v>
      </c>
      <c r="K61" s="38" t="e">
        <f t="shared" si="1"/>
        <v>#REF!</v>
      </c>
      <c r="L61" s="38" t="e">
        <f t="shared" si="1"/>
        <v>#REF!</v>
      </c>
      <c r="M61" s="38" t="e">
        <f t="shared" si="1"/>
        <v>#REF!</v>
      </c>
      <c r="N61" s="38" t="e">
        <f t="shared" si="1"/>
        <v>#REF!</v>
      </c>
      <c r="O61" s="38" t="e">
        <f t="shared" si="1"/>
        <v>#REF!</v>
      </c>
      <c r="P61" s="38" t="e">
        <f>P9+P11+P13+P15+P17+P19+P21+P23+P25+P27+P29+P31+P33+P35+P37+P39+P41+P43+P45+P47+P49+P51+P53+P55+P57</f>
        <v>#REF!</v>
      </c>
      <c r="Q61" s="186" t="e">
        <f>P62</f>
        <v>#REF!</v>
      </c>
    </row>
    <row r="62" spans="1:17">
      <c r="A62" s="182" t="s">
        <v>26</v>
      </c>
      <c r="B62" s="176"/>
      <c r="C62" s="176"/>
      <c r="D62" s="176"/>
      <c r="E62" s="176"/>
      <c r="F62" s="176"/>
      <c r="G62" s="28" t="e">
        <f>G61</f>
        <v>#REF!</v>
      </c>
      <c r="H62" s="28" t="e">
        <f>G62+H61</f>
        <v>#REF!</v>
      </c>
      <c r="I62" s="28" t="e">
        <f>H62+I61</f>
        <v>#REF!</v>
      </c>
      <c r="J62" s="28" t="e">
        <f t="shared" ref="J62:P62" si="2">I62+J61</f>
        <v>#REF!</v>
      </c>
      <c r="K62" s="28" t="e">
        <f t="shared" si="2"/>
        <v>#REF!</v>
      </c>
      <c r="L62" s="28" t="e">
        <f t="shared" si="2"/>
        <v>#REF!</v>
      </c>
      <c r="M62" s="28" t="e">
        <f t="shared" si="2"/>
        <v>#REF!</v>
      </c>
      <c r="N62" s="28" t="e">
        <f t="shared" si="2"/>
        <v>#REF!</v>
      </c>
      <c r="O62" s="28" t="e">
        <f t="shared" si="2"/>
        <v>#REF!</v>
      </c>
      <c r="P62" s="28" t="e">
        <f t="shared" si="2"/>
        <v>#REF!</v>
      </c>
      <c r="Q62" s="187"/>
    </row>
    <row r="63" spans="1:17">
      <c r="A63" s="182" t="s">
        <v>27</v>
      </c>
      <c r="B63" s="176"/>
      <c r="C63" s="176"/>
      <c r="D63" s="176"/>
      <c r="E63" s="176"/>
      <c r="F63" s="176"/>
      <c r="G63" s="24" t="e">
        <f>G61/$F$59</f>
        <v>#REF!</v>
      </c>
      <c r="H63" s="24" t="e">
        <f>H61/$F$59</f>
        <v>#REF!</v>
      </c>
      <c r="I63" s="24" t="e">
        <f>I61/$F$59</f>
        <v>#REF!</v>
      </c>
      <c r="J63" s="24" t="e">
        <f t="shared" ref="J63:O63" si="3">J61/$F$59</f>
        <v>#REF!</v>
      </c>
      <c r="K63" s="24" t="e">
        <f t="shared" si="3"/>
        <v>#REF!</v>
      </c>
      <c r="L63" s="24" t="e">
        <f t="shared" si="3"/>
        <v>#REF!</v>
      </c>
      <c r="M63" s="24" t="e">
        <f t="shared" si="3"/>
        <v>#REF!</v>
      </c>
      <c r="N63" s="24" t="e">
        <f t="shared" si="3"/>
        <v>#REF!</v>
      </c>
      <c r="O63" s="24" t="e">
        <f t="shared" si="3"/>
        <v>#REF!</v>
      </c>
      <c r="P63" s="24" t="e">
        <f>P61/F59</f>
        <v>#REF!</v>
      </c>
      <c r="Q63" s="187"/>
    </row>
    <row r="64" spans="1:17" ht="16.5" thickBot="1">
      <c r="A64" s="198" t="s">
        <v>28</v>
      </c>
      <c r="B64" s="184"/>
      <c r="C64" s="184"/>
      <c r="D64" s="184"/>
      <c r="E64" s="184"/>
      <c r="F64" s="184"/>
      <c r="G64" s="39" t="e">
        <f>G63</f>
        <v>#REF!</v>
      </c>
      <c r="H64" s="39" t="e">
        <f>H63+G64</f>
        <v>#REF!</v>
      </c>
      <c r="I64" s="39" t="e">
        <f>I63+H64</f>
        <v>#REF!</v>
      </c>
      <c r="J64" s="39" t="e">
        <f t="shared" ref="J64:P64" si="4">J63+I64</f>
        <v>#REF!</v>
      </c>
      <c r="K64" s="39" t="e">
        <f t="shared" si="4"/>
        <v>#REF!</v>
      </c>
      <c r="L64" s="39" t="e">
        <f t="shared" si="4"/>
        <v>#REF!</v>
      </c>
      <c r="M64" s="39" t="e">
        <f t="shared" si="4"/>
        <v>#REF!</v>
      </c>
      <c r="N64" s="39" t="e">
        <f t="shared" si="4"/>
        <v>#REF!</v>
      </c>
      <c r="O64" s="39" t="e">
        <f t="shared" si="4"/>
        <v>#REF!</v>
      </c>
      <c r="P64" s="39" t="e">
        <f t="shared" si="4"/>
        <v>#REF!</v>
      </c>
      <c r="Q64" s="188"/>
    </row>
    <row r="65" spans="2:17">
      <c r="B65" s="25"/>
      <c r="C65" s="25"/>
      <c r="D65" s="25"/>
      <c r="E65" s="25"/>
      <c r="F65" s="29"/>
      <c r="G65" s="26"/>
      <c r="H65" s="26"/>
      <c r="I65" s="26"/>
      <c r="J65" s="26"/>
      <c r="K65" s="26"/>
      <c r="L65" s="26"/>
      <c r="M65" s="26"/>
      <c r="N65" s="26"/>
      <c r="O65" s="26"/>
      <c r="P65" s="29"/>
      <c r="Q65" s="31"/>
    </row>
    <row r="66" spans="2:17">
      <c r="B66" s="25"/>
      <c r="C66" s="25"/>
      <c r="D66" s="25"/>
      <c r="E66" s="25"/>
      <c r="F66" s="29"/>
      <c r="G66" s="26"/>
      <c r="H66" s="26"/>
      <c r="I66" s="26"/>
      <c r="J66" s="26"/>
      <c r="K66" s="26"/>
      <c r="L66" s="26"/>
      <c r="M66" s="26"/>
      <c r="N66" s="26"/>
      <c r="O66" s="26"/>
      <c r="P66" s="29"/>
      <c r="Q66" s="31"/>
    </row>
  </sheetData>
  <mergeCells count="93">
    <mergeCell ref="I7:Q7"/>
    <mergeCell ref="A2:Q2"/>
    <mergeCell ref="A4:F4"/>
    <mergeCell ref="A5:F5"/>
    <mergeCell ref="A6:F6"/>
    <mergeCell ref="G5:Q6"/>
    <mergeCell ref="H4:Q4"/>
    <mergeCell ref="G7:H7"/>
    <mergeCell ref="A17:A18"/>
    <mergeCell ref="F17:F18"/>
    <mergeCell ref="A19:A20"/>
    <mergeCell ref="F19:F20"/>
    <mergeCell ref="B17:E18"/>
    <mergeCell ref="B19:E20"/>
    <mergeCell ref="A21:A22"/>
    <mergeCell ref="F21:F22"/>
    <mergeCell ref="B21:E22"/>
    <mergeCell ref="F59:F60"/>
    <mergeCell ref="A59:E60"/>
    <mergeCell ref="A23:A24"/>
    <mergeCell ref="A29:A30"/>
    <mergeCell ref="A31:A32"/>
    <mergeCell ref="A33:A34"/>
    <mergeCell ref="F23:F24"/>
    <mergeCell ref="B23:E24"/>
    <mergeCell ref="A39:A40"/>
    <mergeCell ref="A41:A42"/>
    <mergeCell ref="A43:A44"/>
    <mergeCell ref="A45:A46"/>
    <mergeCell ref="F39:F40"/>
    <mergeCell ref="A62:F62"/>
    <mergeCell ref="Q61:Q64"/>
    <mergeCell ref="A25:A26"/>
    <mergeCell ref="F25:F26"/>
    <mergeCell ref="B25:E26"/>
    <mergeCell ref="A27:A28"/>
    <mergeCell ref="B27:E28"/>
    <mergeCell ref="F27:F28"/>
    <mergeCell ref="G59:Q60"/>
    <mergeCell ref="A63:F63"/>
    <mergeCell ref="A61:F61"/>
    <mergeCell ref="A64:F64"/>
    <mergeCell ref="A55:A56"/>
    <mergeCell ref="A57:A58"/>
    <mergeCell ref="A35:A36"/>
    <mergeCell ref="A37:A38"/>
    <mergeCell ref="B9:E10"/>
    <mergeCell ref="B11:E12"/>
    <mergeCell ref="B13:E14"/>
    <mergeCell ref="B15:E16"/>
    <mergeCell ref="A7:F7"/>
    <mergeCell ref="A15:A16"/>
    <mergeCell ref="F15:F16"/>
    <mergeCell ref="A11:A12"/>
    <mergeCell ref="F11:F12"/>
    <mergeCell ref="A13:A14"/>
    <mergeCell ref="F13:F14"/>
    <mergeCell ref="B8:E8"/>
    <mergeCell ref="A9:A10"/>
    <mergeCell ref="F9:F10"/>
    <mergeCell ref="A47:A48"/>
    <mergeCell ref="A49:A50"/>
    <mergeCell ref="A51:A52"/>
    <mergeCell ref="A53:A54"/>
    <mergeCell ref="F29:F30"/>
    <mergeCell ref="F31:F32"/>
    <mergeCell ref="F33:F34"/>
    <mergeCell ref="F35:F36"/>
    <mergeCell ref="F37:F38"/>
    <mergeCell ref="F53:F54"/>
    <mergeCell ref="F55:F56"/>
    <mergeCell ref="F57:F58"/>
    <mergeCell ref="B29:E30"/>
    <mergeCell ref="B31:E32"/>
    <mergeCell ref="B33:E34"/>
    <mergeCell ref="B35:E36"/>
    <mergeCell ref="B37:E38"/>
    <mergeCell ref="B39:E40"/>
    <mergeCell ref="B41:E42"/>
    <mergeCell ref="F41:F42"/>
    <mergeCell ref="F43:F44"/>
    <mergeCell ref="F45:F46"/>
    <mergeCell ref="F47:F48"/>
    <mergeCell ref="F49:F50"/>
    <mergeCell ref="F51:F52"/>
    <mergeCell ref="B43:E44"/>
    <mergeCell ref="B57:E58"/>
    <mergeCell ref="B45:E46"/>
    <mergeCell ref="B47:E48"/>
    <mergeCell ref="B49:E50"/>
    <mergeCell ref="B51:E52"/>
    <mergeCell ref="B53:E54"/>
    <mergeCell ref="B55:E56"/>
  </mergeCells>
  <printOptions horizontalCentered="1"/>
  <pageMargins left="0.59055118110236227" right="0.39370078740157483" top="0.98425196850393704" bottom="1.3779527559055118" header="0.98425196850393704" footer="0.39370078740157483"/>
  <pageSetup paperSize="8" scale="65" orientation="landscape" r:id="rId1"/>
  <headerFooter alignWithMargins="0">
    <oddHeader xml:space="preserve">&amp;C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G291"/>
  <sheetViews>
    <sheetView view="pageBreakPreview" topLeftCell="A46" zoomScaleSheetLayoutView="100" workbookViewId="0">
      <selection activeCell="J105" sqref="J105"/>
    </sheetView>
  </sheetViews>
  <sheetFormatPr defaultRowHeight="12.75"/>
  <cols>
    <col min="1" max="1" width="14.28515625" customWidth="1"/>
    <col min="2" max="2" width="41.7109375" customWidth="1"/>
    <col min="4" max="4" width="11" customWidth="1"/>
    <col min="5" max="5" width="10.42578125" style="73" bestFit="1" customWidth="1"/>
    <col min="6" max="6" width="9.85546875" bestFit="1" customWidth="1"/>
  </cols>
  <sheetData>
    <row r="1" spans="1:7">
      <c r="A1" s="258" t="s">
        <v>41</v>
      </c>
      <c r="B1" s="259"/>
      <c r="C1" s="259"/>
      <c r="D1" s="259"/>
      <c r="E1" s="259"/>
      <c r="F1" s="260"/>
      <c r="G1" s="44"/>
    </row>
    <row r="2" spans="1:7">
      <c r="A2" s="261"/>
      <c r="B2" s="262"/>
      <c r="C2" s="262"/>
      <c r="D2" s="262"/>
      <c r="E2" s="262"/>
      <c r="F2" s="263"/>
      <c r="G2" s="44"/>
    </row>
    <row r="3" spans="1:7" ht="15">
      <c r="A3" s="264"/>
      <c r="B3" s="264"/>
      <c r="C3" s="264"/>
      <c r="D3" s="264"/>
      <c r="E3" s="264"/>
      <c r="F3" s="264"/>
      <c r="G3" s="44"/>
    </row>
    <row r="4" spans="1:7" ht="14.25">
      <c r="A4" s="231" t="s">
        <v>54</v>
      </c>
      <c r="B4" s="231"/>
      <c r="C4" s="231"/>
      <c r="D4" s="231"/>
      <c r="E4" s="231"/>
      <c r="F4" s="231"/>
      <c r="G4" s="44"/>
    </row>
    <row r="5" spans="1:7" ht="15">
      <c r="A5" s="233" t="s">
        <v>58</v>
      </c>
      <c r="B5" s="233"/>
      <c r="C5" s="233"/>
      <c r="D5" s="233"/>
      <c r="E5" s="233"/>
      <c r="F5" s="233"/>
      <c r="G5" s="44"/>
    </row>
    <row r="6" spans="1:7" ht="15">
      <c r="A6" s="235" t="s">
        <v>57</v>
      </c>
      <c r="B6" s="235"/>
      <c r="C6" s="235"/>
      <c r="D6" s="235"/>
      <c r="E6" s="235"/>
      <c r="F6" s="235"/>
      <c r="G6" s="44"/>
    </row>
    <row r="7" spans="1:7" ht="15">
      <c r="A7" s="49" t="s">
        <v>42</v>
      </c>
      <c r="B7" s="50" t="s">
        <v>43</v>
      </c>
      <c r="C7" s="50" t="s">
        <v>44</v>
      </c>
      <c r="D7" s="50" t="s">
        <v>45</v>
      </c>
      <c r="E7" s="70" t="s">
        <v>46</v>
      </c>
      <c r="F7" s="50" t="s">
        <v>30</v>
      </c>
      <c r="G7" s="44"/>
    </row>
    <row r="8" spans="1:7" ht="14.25">
      <c r="A8" s="231" t="s">
        <v>47</v>
      </c>
      <c r="B8" s="231"/>
      <c r="C8" s="231"/>
      <c r="D8" s="231"/>
      <c r="E8" s="231"/>
      <c r="F8" s="231"/>
      <c r="G8" s="44"/>
    </row>
    <row r="9" spans="1:7" ht="30">
      <c r="A9" s="58">
        <v>11709</v>
      </c>
      <c r="B9" s="59" t="s">
        <v>60</v>
      </c>
      <c r="C9" s="60" t="s">
        <v>40</v>
      </c>
      <c r="D9" s="61">
        <v>1</v>
      </c>
      <c r="E9" s="72">
        <v>29.47</v>
      </c>
      <c r="F9" s="62">
        <f>ROUND(E9*D9,2)</f>
        <v>29.47</v>
      </c>
      <c r="G9" s="44"/>
    </row>
    <row r="10" spans="1:7" ht="15">
      <c r="A10" s="229" t="s">
        <v>48</v>
      </c>
      <c r="B10" s="229"/>
      <c r="C10" s="229"/>
      <c r="D10" s="229"/>
      <c r="E10" s="229"/>
      <c r="F10" s="53">
        <f>SUM(F9:F9)</f>
        <v>29.47</v>
      </c>
      <c r="G10" s="44"/>
    </row>
    <row r="11" spans="1:7" ht="14.25">
      <c r="A11" s="231" t="s">
        <v>49</v>
      </c>
      <c r="B11" s="231"/>
      <c r="C11" s="231"/>
      <c r="D11" s="231"/>
      <c r="E11" s="231"/>
      <c r="F11" s="231"/>
      <c r="G11" s="44"/>
    </row>
    <row r="12" spans="1:7" ht="30">
      <c r="A12" s="49" t="s">
        <v>168</v>
      </c>
      <c r="B12" s="54" t="s">
        <v>164</v>
      </c>
      <c r="C12" s="49" t="s">
        <v>50</v>
      </c>
      <c r="D12" s="55">
        <v>0.5</v>
      </c>
      <c r="E12" s="71">
        <v>13.35</v>
      </c>
      <c r="F12" s="56">
        <f>ROUND(E12*D12,2)</f>
        <v>6.68</v>
      </c>
      <c r="G12" s="44"/>
    </row>
    <row r="13" spans="1:7" ht="15">
      <c r="A13" s="49" t="s">
        <v>169</v>
      </c>
      <c r="B13" s="51" t="s">
        <v>163</v>
      </c>
      <c r="C13" s="50" t="s">
        <v>50</v>
      </c>
      <c r="D13" s="52">
        <v>0.5</v>
      </c>
      <c r="E13" s="70">
        <v>16.8</v>
      </c>
      <c r="F13" s="53">
        <f>ROUND(E13*D13,2)</f>
        <v>8.4</v>
      </c>
      <c r="G13" s="44"/>
    </row>
    <row r="14" spans="1:7" ht="15">
      <c r="A14" s="229" t="s">
        <v>51</v>
      </c>
      <c r="B14" s="229"/>
      <c r="C14" s="229"/>
      <c r="D14" s="229"/>
      <c r="E14" s="229"/>
      <c r="F14" s="53">
        <f>SUM(F12:F13)</f>
        <v>15.08</v>
      </c>
      <c r="G14" s="44"/>
    </row>
    <row r="15" spans="1:7" ht="15">
      <c r="A15" s="229" t="s">
        <v>52</v>
      </c>
      <c r="B15" s="229"/>
      <c r="C15" s="229"/>
      <c r="D15" s="229"/>
      <c r="E15" s="229"/>
      <c r="F15" s="53">
        <f>F14+F10</f>
        <v>44.55</v>
      </c>
      <c r="G15" s="44"/>
    </row>
    <row r="16" spans="1:7" ht="15">
      <c r="A16" s="229" t="s">
        <v>53</v>
      </c>
      <c r="B16" s="229"/>
      <c r="C16" s="229"/>
      <c r="D16" s="229"/>
      <c r="E16" s="229"/>
      <c r="F16" s="53">
        <f>F15</f>
        <v>44.55</v>
      </c>
      <c r="G16" s="44"/>
    </row>
    <row r="17" spans="1:7" ht="15">
      <c r="A17" s="230" t="s">
        <v>170</v>
      </c>
      <c r="B17" s="230"/>
      <c r="C17" s="230"/>
      <c r="D17" s="230"/>
      <c r="E17" s="230"/>
      <c r="F17" s="230"/>
      <c r="G17" s="44"/>
    </row>
    <row r="18" spans="1:7" ht="15">
      <c r="A18" s="239" t="s">
        <v>59</v>
      </c>
      <c r="B18" s="230"/>
      <c r="C18" s="230"/>
      <c r="D18" s="230"/>
      <c r="E18" s="230"/>
      <c r="F18" s="230"/>
      <c r="G18" s="44"/>
    </row>
    <row r="19" spans="1:7">
      <c r="G19" s="44"/>
    </row>
    <row r="20" spans="1:7" ht="14.25">
      <c r="A20" s="231" t="s">
        <v>55</v>
      </c>
      <c r="B20" s="231"/>
      <c r="C20" s="231"/>
      <c r="D20" s="231"/>
      <c r="E20" s="231"/>
      <c r="F20" s="231"/>
      <c r="G20" s="44"/>
    </row>
    <row r="21" spans="1:7" ht="32.25" customHeight="1">
      <c r="A21" s="255" t="s">
        <v>67</v>
      </c>
      <c r="B21" s="256"/>
      <c r="C21" s="256"/>
      <c r="D21" s="256"/>
      <c r="E21" s="256"/>
      <c r="F21" s="257"/>
      <c r="G21" s="44"/>
    </row>
    <row r="22" spans="1:7" ht="15">
      <c r="A22" s="235" t="s">
        <v>57</v>
      </c>
      <c r="B22" s="235"/>
      <c r="C22" s="235"/>
      <c r="D22" s="235"/>
      <c r="E22" s="235"/>
      <c r="F22" s="235"/>
      <c r="G22" s="44"/>
    </row>
    <row r="23" spans="1:7" ht="15">
      <c r="A23" s="49" t="s">
        <v>42</v>
      </c>
      <c r="B23" s="50" t="s">
        <v>43</v>
      </c>
      <c r="C23" s="50" t="s">
        <v>44</v>
      </c>
      <c r="D23" s="50" t="s">
        <v>45</v>
      </c>
      <c r="E23" s="70" t="s">
        <v>46</v>
      </c>
      <c r="F23" s="50" t="s">
        <v>30</v>
      </c>
      <c r="G23" s="44"/>
    </row>
    <row r="24" spans="1:7" ht="14.25">
      <c r="A24" s="236" t="s">
        <v>47</v>
      </c>
      <c r="B24" s="237"/>
      <c r="C24" s="237"/>
      <c r="D24" s="237"/>
      <c r="E24" s="237"/>
      <c r="F24" s="238"/>
      <c r="G24" s="44"/>
    </row>
    <row r="25" spans="1:7" s="63" customFormat="1" ht="30">
      <c r="A25" s="57" t="s">
        <v>73</v>
      </c>
      <c r="B25" s="67" t="s">
        <v>75</v>
      </c>
      <c r="C25" s="60" t="s">
        <v>74</v>
      </c>
      <c r="D25" s="61">
        <v>1</v>
      </c>
      <c r="E25" s="71">
        <v>4.47</v>
      </c>
      <c r="F25" s="62">
        <f>ROUND(E25*D25,2)</f>
        <v>4.47</v>
      </c>
      <c r="G25" s="86"/>
    </row>
    <row r="26" spans="1:7" ht="30">
      <c r="A26" s="69" t="s">
        <v>71</v>
      </c>
      <c r="B26" s="67" t="s">
        <v>72</v>
      </c>
      <c r="C26" s="60" t="s">
        <v>40</v>
      </c>
      <c r="D26" s="61">
        <v>1</v>
      </c>
      <c r="E26" s="71">
        <v>28.15</v>
      </c>
      <c r="F26" s="62">
        <f>ROUND(E26*D26,2)</f>
        <v>28.15</v>
      </c>
      <c r="G26" s="44"/>
    </row>
    <row r="27" spans="1:7" ht="30">
      <c r="A27" s="58" t="s">
        <v>70</v>
      </c>
      <c r="B27" s="59" t="s">
        <v>69</v>
      </c>
      <c r="C27" s="60" t="s">
        <v>40</v>
      </c>
      <c r="D27" s="61">
        <v>1</v>
      </c>
      <c r="E27" s="72">
        <v>119.9</v>
      </c>
      <c r="F27" s="62">
        <f>ROUND(E27*D27,2)</f>
        <v>119.9</v>
      </c>
      <c r="G27" s="44"/>
    </row>
    <row r="28" spans="1:7" ht="30">
      <c r="A28" s="58">
        <v>6136</v>
      </c>
      <c r="B28" s="59" t="s">
        <v>68</v>
      </c>
      <c r="C28" s="60" t="s">
        <v>40</v>
      </c>
      <c r="D28" s="61">
        <v>1</v>
      </c>
      <c r="E28" s="72">
        <v>110</v>
      </c>
      <c r="F28" s="62">
        <f>ROUND(E28*D28,2)</f>
        <v>110</v>
      </c>
      <c r="G28" s="44"/>
    </row>
    <row r="29" spans="1:7" ht="15">
      <c r="A29" s="229" t="s">
        <v>48</v>
      </c>
      <c r="B29" s="229"/>
      <c r="C29" s="229"/>
      <c r="D29" s="229"/>
      <c r="E29" s="229"/>
      <c r="F29" s="53">
        <f>SUM(F25:F28)</f>
        <v>262.52</v>
      </c>
      <c r="G29" s="44"/>
    </row>
    <row r="30" spans="1:7" ht="14.25">
      <c r="A30" s="231" t="s">
        <v>49</v>
      </c>
      <c r="B30" s="231"/>
      <c r="C30" s="231"/>
      <c r="D30" s="231"/>
      <c r="E30" s="231"/>
      <c r="F30" s="231"/>
      <c r="G30" s="44"/>
    </row>
    <row r="31" spans="1:7" ht="30">
      <c r="A31" s="49" t="s">
        <v>168</v>
      </c>
      <c r="B31" s="54" t="s">
        <v>164</v>
      </c>
      <c r="C31" s="49" t="s">
        <v>50</v>
      </c>
      <c r="D31" s="55">
        <v>1.75</v>
      </c>
      <c r="E31" s="71">
        <v>13.35</v>
      </c>
      <c r="F31" s="56">
        <f>ROUND(E31*D31,2)</f>
        <v>23.36</v>
      </c>
      <c r="G31" s="44"/>
    </row>
    <row r="32" spans="1:7" ht="15">
      <c r="A32" s="49" t="s">
        <v>169</v>
      </c>
      <c r="B32" s="51" t="s">
        <v>163</v>
      </c>
      <c r="C32" s="50" t="s">
        <v>50</v>
      </c>
      <c r="D32" s="52">
        <v>1.75</v>
      </c>
      <c r="E32" s="70">
        <v>16.8</v>
      </c>
      <c r="F32" s="53">
        <f>ROUND(E32*D32,2)</f>
        <v>29.4</v>
      </c>
      <c r="G32" s="44"/>
    </row>
    <row r="33" spans="1:7" ht="15">
      <c r="A33" s="229" t="s">
        <v>51</v>
      </c>
      <c r="B33" s="229"/>
      <c r="C33" s="229"/>
      <c r="D33" s="229"/>
      <c r="E33" s="229"/>
      <c r="F33" s="53">
        <f>SUM(F31:F32)</f>
        <v>52.76</v>
      </c>
      <c r="G33" s="44"/>
    </row>
    <row r="34" spans="1:7" ht="15">
      <c r="A34" s="229" t="s">
        <v>52</v>
      </c>
      <c r="B34" s="229"/>
      <c r="C34" s="229"/>
      <c r="D34" s="229"/>
      <c r="E34" s="229"/>
      <c r="F34" s="53">
        <f>F33+F29</f>
        <v>315.27999999999997</v>
      </c>
      <c r="G34" s="44"/>
    </row>
    <row r="35" spans="1:7" ht="15">
      <c r="A35" s="229" t="s">
        <v>53</v>
      </c>
      <c r="B35" s="229"/>
      <c r="C35" s="229"/>
      <c r="D35" s="229"/>
      <c r="E35" s="229"/>
      <c r="F35" s="53">
        <f>F34</f>
        <v>315.27999999999997</v>
      </c>
      <c r="G35" s="44"/>
    </row>
    <row r="36" spans="1:7" ht="15">
      <c r="A36" s="230" t="s">
        <v>165</v>
      </c>
      <c r="B36" s="230"/>
      <c r="C36" s="230"/>
      <c r="D36" s="230"/>
      <c r="E36" s="230"/>
      <c r="F36" s="230"/>
      <c r="G36" s="44"/>
    </row>
    <row r="37" spans="1:7" ht="15">
      <c r="A37" s="239" t="s">
        <v>66</v>
      </c>
      <c r="B37" s="230"/>
      <c r="C37" s="230"/>
      <c r="D37" s="230"/>
      <c r="E37" s="230"/>
      <c r="F37" s="230"/>
      <c r="G37" s="44"/>
    </row>
    <row r="38" spans="1:7">
      <c r="G38" s="44"/>
    </row>
    <row r="39" spans="1:7" ht="14.25">
      <c r="A39" s="231" t="s">
        <v>56</v>
      </c>
      <c r="B39" s="231"/>
      <c r="C39" s="231"/>
      <c r="D39" s="231"/>
      <c r="E39" s="231"/>
      <c r="F39" s="231"/>
      <c r="G39" s="44"/>
    </row>
    <row r="40" spans="1:7" ht="15">
      <c r="A40" s="232" t="s">
        <v>76</v>
      </c>
      <c r="B40" s="233"/>
      <c r="C40" s="233"/>
      <c r="D40" s="233"/>
      <c r="E40" s="233"/>
      <c r="F40" s="233"/>
      <c r="G40" s="44"/>
    </row>
    <row r="41" spans="1:7" ht="15">
      <c r="A41" s="235" t="s">
        <v>57</v>
      </c>
      <c r="B41" s="235"/>
      <c r="C41" s="235"/>
      <c r="D41" s="235"/>
      <c r="E41" s="235"/>
      <c r="F41" s="235"/>
      <c r="G41" s="44"/>
    </row>
    <row r="42" spans="1:7" ht="15">
      <c r="A42" s="49" t="s">
        <v>42</v>
      </c>
      <c r="B42" s="50" t="s">
        <v>43</v>
      </c>
      <c r="C42" s="50" t="s">
        <v>44</v>
      </c>
      <c r="D42" s="50" t="s">
        <v>45</v>
      </c>
      <c r="E42" s="70" t="s">
        <v>46</v>
      </c>
      <c r="F42" s="50" t="s">
        <v>30</v>
      </c>
      <c r="G42" s="44"/>
    </row>
    <row r="43" spans="1:7" ht="14.25">
      <c r="A43" s="236" t="s">
        <v>47</v>
      </c>
      <c r="B43" s="237"/>
      <c r="C43" s="237"/>
      <c r="D43" s="237"/>
      <c r="E43" s="237"/>
      <c r="F43" s="238"/>
      <c r="G43" s="44"/>
    </row>
    <row r="44" spans="1:7" ht="30">
      <c r="A44" s="57" t="s">
        <v>78</v>
      </c>
      <c r="B44" s="67" t="s">
        <v>77</v>
      </c>
      <c r="C44" s="60" t="s">
        <v>1</v>
      </c>
      <c r="D44" s="61">
        <v>0.3</v>
      </c>
      <c r="E44" s="71">
        <v>0.16</v>
      </c>
      <c r="F44" s="62">
        <f>ROUND(E44*D44,2)</f>
        <v>0.05</v>
      </c>
      <c r="G44" s="44"/>
    </row>
    <row r="45" spans="1:7" ht="30">
      <c r="A45" s="69" t="s">
        <v>79</v>
      </c>
      <c r="B45" s="67" t="s">
        <v>80</v>
      </c>
      <c r="C45" s="60" t="s">
        <v>40</v>
      </c>
      <c r="D45" s="61">
        <v>1</v>
      </c>
      <c r="E45" s="71">
        <v>278.26</v>
      </c>
      <c r="F45" s="62">
        <f>ROUND(E45*D45,2)</f>
        <v>278.26</v>
      </c>
      <c r="G45" s="44"/>
    </row>
    <row r="46" spans="1:7" ht="15">
      <c r="A46" s="229" t="s">
        <v>48</v>
      </c>
      <c r="B46" s="229"/>
      <c r="C46" s="229"/>
      <c r="D46" s="229"/>
      <c r="E46" s="229"/>
      <c r="F46" s="53">
        <f>SUM(F44:F45)</f>
        <v>278.31</v>
      </c>
      <c r="G46" s="44"/>
    </row>
    <row r="47" spans="1:7" ht="14.25">
      <c r="A47" s="231" t="s">
        <v>49</v>
      </c>
      <c r="B47" s="231"/>
      <c r="C47" s="231"/>
      <c r="D47" s="231"/>
      <c r="E47" s="231"/>
      <c r="F47" s="231"/>
      <c r="G47" s="44"/>
    </row>
    <row r="48" spans="1:7" ht="30">
      <c r="A48" s="49" t="s">
        <v>168</v>
      </c>
      <c r="B48" s="54" t="s">
        <v>164</v>
      </c>
      <c r="C48" s="49" t="s">
        <v>50</v>
      </c>
      <c r="D48" s="55">
        <v>0.34</v>
      </c>
      <c r="E48" s="71">
        <v>13.35</v>
      </c>
      <c r="F48" s="56">
        <f>ROUND(E48*D48,2)</f>
        <v>4.54</v>
      </c>
      <c r="G48" s="44"/>
    </row>
    <row r="49" spans="1:7" ht="15">
      <c r="A49" s="49" t="s">
        <v>169</v>
      </c>
      <c r="B49" s="51" t="s">
        <v>163</v>
      </c>
      <c r="C49" s="50" t="s">
        <v>50</v>
      </c>
      <c r="D49" s="52">
        <v>0.34</v>
      </c>
      <c r="E49" s="70">
        <v>16.8</v>
      </c>
      <c r="F49" s="53">
        <f>ROUND(E49*D49,2)</f>
        <v>5.71</v>
      </c>
      <c r="G49" s="44"/>
    </row>
    <row r="50" spans="1:7" ht="15">
      <c r="A50" s="229" t="s">
        <v>51</v>
      </c>
      <c r="B50" s="229"/>
      <c r="C50" s="229"/>
      <c r="D50" s="229"/>
      <c r="E50" s="229"/>
      <c r="F50" s="53">
        <f>SUM(F48:F49)</f>
        <v>10.25</v>
      </c>
      <c r="G50" s="44"/>
    </row>
    <row r="51" spans="1:7" ht="15">
      <c r="A51" s="229" t="s">
        <v>52</v>
      </c>
      <c r="B51" s="229"/>
      <c r="C51" s="229"/>
      <c r="D51" s="229"/>
      <c r="E51" s="229"/>
      <c r="F51" s="53">
        <f>F50+F46</f>
        <v>288.56</v>
      </c>
      <c r="G51" s="44"/>
    </row>
    <row r="52" spans="1:7" ht="15">
      <c r="A52" s="229" t="s">
        <v>53</v>
      </c>
      <c r="B52" s="229"/>
      <c r="C52" s="229"/>
      <c r="D52" s="229"/>
      <c r="E52" s="229"/>
      <c r="F52" s="53">
        <f>F51</f>
        <v>288.56</v>
      </c>
      <c r="G52" s="44"/>
    </row>
    <row r="53" spans="1:7" ht="15">
      <c r="A53" s="230" t="s">
        <v>171</v>
      </c>
      <c r="B53" s="230"/>
      <c r="C53" s="230"/>
      <c r="D53" s="230"/>
      <c r="E53" s="230"/>
      <c r="F53" s="230"/>
      <c r="G53" s="44"/>
    </row>
    <row r="54" spans="1:7" ht="15">
      <c r="A54" s="239" t="s">
        <v>81</v>
      </c>
      <c r="B54" s="230"/>
      <c r="C54" s="230"/>
      <c r="D54" s="230"/>
      <c r="E54" s="230"/>
      <c r="F54" s="230"/>
      <c r="G54" s="44"/>
    </row>
    <row r="55" spans="1:7">
      <c r="G55" s="44"/>
    </row>
    <row r="56" spans="1:7" ht="14.25">
      <c r="A56" s="231" t="s">
        <v>61</v>
      </c>
      <c r="B56" s="231"/>
      <c r="C56" s="231"/>
      <c r="D56" s="231"/>
      <c r="E56" s="231"/>
      <c r="F56" s="231"/>
      <c r="G56" s="44"/>
    </row>
    <row r="57" spans="1:7" ht="15">
      <c r="A57" s="232" t="s">
        <v>85</v>
      </c>
      <c r="B57" s="233"/>
      <c r="C57" s="233"/>
      <c r="D57" s="233"/>
      <c r="E57" s="233"/>
      <c r="F57" s="233"/>
      <c r="G57" s="44"/>
    </row>
    <row r="58" spans="1:7" ht="15">
      <c r="A58" s="234" t="s">
        <v>86</v>
      </c>
      <c r="B58" s="235"/>
      <c r="C58" s="235"/>
      <c r="D58" s="235"/>
      <c r="E58" s="235"/>
      <c r="F58" s="235"/>
      <c r="G58" s="44"/>
    </row>
    <row r="59" spans="1:7" ht="15">
      <c r="A59" s="49" t="s">
        <v>42</v>
      </c>
      <c r="B59" s="50" t="s">
        <v>43</v>
      </c>
      <c r="C59" s="50" t="s">
        <v>44</v>
      </c>
      <c r="D59" s="50" t="s">
        <v>45</v>
      </c>
      <c r="E59" s="70" t="s">
        <v>46</v>
      </c>
      <c r="F59" s="50" t="s">
        <v>30</v>
      </c>
      <c r="G59" s="44"/>
    </row>
    <row r="60" spans="1:7" ht="14.25">
      <c r="A60" s="236" t="s">
        <v>47</v>
      </c>
      <c r="B60" s="237"/>
      <c r="C60" s="237"/>
      <c r="D60" s="237"/>
      <c r="E60" s="237"/>
      <c r="F60" s="238"/>
      <c r="G60" s="44"/>
    </row>
    <row r="61" spans="1:7" ht="15">
      <c r="A61" s="57">
        <v>7258</v>
      </c>
      <c r="B61" s="67" t="s">
        <v>91</v>
      </c>
      <c r="C61" s="60" t="s">
        <v>40</v>
      </c>
      <c r="D61" s="61">
        <v>18.18</v>
      </c>
      <c r="E61" s="71">
        <v>0.26</v>
      </c>
      <c r="F61" s="62">
        <f>ROUND(E61*D61,2)</f>
        <v>4.7300000000000004</v>
      </c>
      <c r="G61" s="44"/>
    </row>
    <row r="62" spans="1:7" ht="15">
      <c r="A62" s="229" t="s">
        <v>48</v>
      </c>
      <c r="B62" s="229"/>
      <c r="C62" s="229"/>
      <c r="D62" s="229"/>
      <c r="E62" s="229"/>
      <c r="F62" s="53">
        <f>SUM(F61:F61)</f>
        <v>4.7300000000000004</v>
      </c>
      <c r="G62" s="44"/>
    </row>
    <row r="63" spans="1:7" ht="14.25">
      <c r="A63" s="231" t="s">
        <v>49</v>
      </c>
      <c r="B63" s="231"/>
      <c r="C63" s="231"/>
      <c r="D63" s="231"/>
      <c r="E63" s="231"/>
      <c r="F63" s="231"/>
      <c r="G63" s="44"/>
    </row>
    <row r="64" spans="1:7" ht="15">
      <c r="A64" s="49" t="s">
        <v>172</v>
      </c>
      <c r="B64" s="51" t="s">
        <v>157</v>
      </c>
      <c r="C64" s="50" t="s">
        <v>50</v>
      </c>
      <c r="D64" s="52">
        <v>0.5</v>
      </c>
      <c r="E64" s="70">
        <v>12.04</v>
      </c>
      <c r="F64" s="53">
        <f>ROUND(E64*D64,2)</f>
        <v>6.02</v>
      </c>
      <c r="G64" s="44"/>
    </row>
    <row r="65" spans="1:7" ht="15">
      <c r="A65" s="229" t="s">
        <v>51</v>
      </c>
      <c r="B65" s="229"/>
      <c r="C65" s="229"/>
      <c r="D65" s="229"/>
      <c r="E65" s="229"/>
      <c r="F65" s="53">
        <f>SUM(F64:F64)</f>
        <v>6.02</v>
      </c>
      <c r="G65" s="44"/>
    </row>
    <row r="66" spans="1:7" ht="14.25">
      <c r="A66" s="236" t="s">
        <v>87</v>
      </c>
      <c r="B66" s="237"/>
      <c r="C66" s="237"/>
      <c r="D66" s="237"/>
      <c r="E66" s="237"/>
      <c r="F66" s="238"/>
      <c r="G66" s="44"/>
    </row>
    <row r="67" spans="1:7" ht="30">
      <c r="A67" s="57" t="s">
        <v>93</v>
      </c>
      <c r="B67" s="68" t="s">
        <v>88</v>
      </c>
      <c r="C67" s="60" t="s">
        <v>12</v>
      </c>
      <c r="D67" s="61">
        <v>1.8E-3</v>
      </c>
      <c r="E67" s="71">
        <v>374.98</v>
      </c>
      <c r="F67" s="62">
        <f>ROUND(E67*D67,2)</f>
        <v>0.67</v>
      </c>
      <c r="G67" s="44"/>
    </row>
    <row r="68" spans="1:7" ht="30">
      <c r="A68" s="57" t="s">
        <v>94</v>
      </c>
      <c r="B68" s="68" t="s">
        <v>90</v>
      </c>
      <c r="C68" s="60" t="s">
        <v>0</v>
      </c>
      <c r="D68" s="61">
        <v>0.4</v>
      </c>
      <c r="E68" s="71">
        <v>27.95</v>
      </c>
      <c r="F68" s="62">
        <f>ROUND(E68*D68,2)</f>
        <v>11.18</v>
      </c>
      <c r="G68" s="44"/>
    </row>
    <row r="69" spans="1:7" ht="30">
      <c r="A69" s="57" t="s">
        <v>95</v>
      </c>
      <c r="B69" s="68" t="s">
        <v>37</v>
      </c>
      <c r="C69" s="60" t="s">
        <v>0</v>
      </c>
      <c r="D69" s="61">
        <v>0.4</v>
      </c>
      <c r="E69" s="71">
        <v>4.6100000000000003</v>
      </c>
      <c r="F69" s="62">
        <f>ROUND(E69*D69,2)</f>
        <v>1.84</v>
      </c>
      <c r="G69" s="44"/>
    </row>
    <row r="70" spans="1:7" ht="30">
      <c r="A70" s="74" t="s">
        <v>96</v>
      </c>
      <c r="B70" s="68" t="s">
        <v>36</v>
      </c>
      <c r="C70" s="60" t="s">
        <v>0</v>
      </c>
      <c r="D70" s="61">
        <v>0.4</v>
      </c>
      <c r="E70" s="71">
        <v>13.78</v>
      </c>
      <c r="F70" s="62">
        <f>ROUND(E70*D70,2)</f>
        <v>5.51</v>
      </c>
      <c r="G70" s="44"/>
    </row>
    <row r="71" spans="1:7" ht="15">
      <c r="A71" s="229" t="s">
        <v>89</v>
      </c>
      <c r="B71" s="229"/>
      <c r="C71" s="229"/>
      <c r="D71" s="229"/>
      <c r="E71" s="229"/>
      <c r="F71" s="53">
        <f>SUM(F67:F70)</f>
        <v>19.2</v>
      </c>
      <c r="G71" s="44"/>
    </row>
    <row r="72" spans="1:7" ht="15">
      <c r="A72" s="229" t="s">
        <v>52</v>
      </c>
      <c r="B72" s="229"/>
      <c r="C72" s="229"/>
      <c r="D72" s="229"/>
      <c r="E72" s="229"/>
      <c r="F72" s="53">
        <f>F65+F62+F71</f>
        <v>29.95</v>
      </c>
      <c r="G72" s="44"/>
    </row>
    <row r="73" spans="1:7" ht="15">
      <c r="A73" s="229" t="s">
        <v>53</v>
      </c>
      <c r="B73" s="229"/>
      <c r="C73" s="229"/>
      <c r="D73" s="229"/>
      <c r="E73" s="229"/>
      <c r="F73" s="53">
        <f>F72</f>
        <v>29.95</v>
      </c>
      <c r="G73" s="44"/>
    </row>
    <row r="74" spans="1:7" ht="15">
      <c r="A74" s="230" t="s">
        <v>183</v>
      </c>
      <c r="B74" s="230"/>
      <c r="C74" s="230"/>
      <c r="D74" s="230"/>
      <c r="E74" s="230"/>
      <c r="F74" s="230"/>
      <c r="G74" s="44"/>
    </row>
    <row r="75" spans="1:7" ht="15">
      <c r="A75" s="239" t="s">
        <v>92</v>
      </c>
      <c r="B75" s="230"/>
      <c r="C75" s="230"/>
      <c r="D75" s="230"/>
      <c r="E75" s="230"/>
      <c r="F75" s="230"/>
      <c r="G75" s="44"/>
    </row>
    <row r="76" spans="1:7">
      <c r="G76" s="44"/>
    </row>
    <row r="77" spans="1:7" ht="14.25">
      <c r="A77" s="231" t="s">
        <v>64</v>
      </c>
      <c r="B77" s="231"/>
      <c r="C77" s="231"/>
      <c r="D77" s="231"/>
      <c r="E77" s="231"/>
      <c r="F77" s="231"/>
      <c r="G77" s="44"/>
    </row>
    <row r="78" spans="1:7" ht="15">
      <c r="A78" s="232" t="s">
        <v>98</v>
      </c>
      <c r="B78" s="233"/>
      <c r="C78" s="233"/>
      <c r="D78" s="233"/>
      <c r="E78" s="233"/>
      <c r="F78" s="233"/>
      <c r="G78" s="44"/>
    </row>
    <row r="79" spans="1:7" ht="15">
      <c r="A79" s="234" t="s">
        <v>86</v>
      </c>
      <c r="B79" s="235"/>
      <c r="C79" s="235"/>
      <c r="D79" s="235"/>
      <c r="E79" s="235"/>
      <c r="F79" s="235"/>
      <c r="G79" s="44"/>
    </row>
    <row r="80" spans="1:7" ht="15">
      <c r="A80" s="49" t="s">
        <v>42</v>
      </c>
      <c r="B80" s="50" t="s">
        <v>43</v>
      </c>
      <c r="C80" s="50" t="s">
        <v>44</v>
      </c>
      <c r="D80" s="50" t="s">
        <v>45</v>
      </c>
      <c r="E80" s="70" t="s">
        <v>46</v>
      </c>
      <c r="F80" s="50" t="s">
        <v>30</v>
      </c>
      <c r="G80" s="44"/>
    </row>
    <row r="81" spans="1:7" ht="14.25">
      <c r="A81" s="236" t="s">
        <v>87</v>
      </c>
      <c r="B81" s="237"/>
      <c r="C81" s="237"/>
      <c r="D81" s="237"/>
      <c r="E81" s="237"/>
      <c r="F81" s="238"/>
      <c r="G81" s="44"/>
    </row>
    <row r="82" spans="1:7" ht="30">
      <c r="A82" s="57" t="s">
        <v>99</v>
      </c>
      <c r="B82" s="68" t="s">
        <v>100</v>
      </c>
      <c r="C82" s="60" t="s">
        <v>0</v>
      </c>
      <c r="D82" s="61">
        <v>0.8</v>
      </c>
      <c r="E82" s="71">
        <v>35.950000000000003</v>
      </c>
      <c r="F82" s="62">
        <f>ROUND(E82*D82,2)</f>
        <v>28.76</v>
      </c>
      <c r="G82" s="44"/>
    </row>
    <row r="83" spans="1:7" ht="30">
      <c r="A83" s="57" t="s">
        <v>101</v>
      </c>
      <c r="B83" s="68" t="s">
        <v>102</v>
      </c>
      <c r="C83" s="60" t="s">
        <v>0</v>
      </c>
      <c r="D83" s="61">
        <v>1.05</v>
      </c>
      <c r="E83" s="71">
        <v>57.86</v>
      </c>
      <c r="F83" s="62">
        <f>ROUND(E83*D83,2)</f>
        <v>60.75</v>
      </c>
      <c r="G83" s="44"/>
    </row>
    <row r="84" spans="1:7" ht="30">
      <c r="A84" s="57" t="s">
        <v>104</v>
      </c>
      <c r="B84" s="68" t="s">
        <v>105</v>
      </c>
      <c r="C84" s="60" t="s">
        <v>0</v>
      </c>
      <c r="D84" s="61">
        <v>1.7</v>
      </c>
      <c r="E84" s="71">
        <v>27.5</v>
      </c>
      <c r="F84" s="62">
        <f>ROUND(E84*D84,2)</f>
        <v>46.75</v>
      </c>
      <c r="G84" s="44"/>
    </row>
    <row r="85" spans="1:7" ht="30">
      <c r="A85" s="74" t="s">
        <v>103</v>
      </c>
      <c r="B85" s="68" t="s">
        <v>159</v>
      </c>
      <c r="C85" s="60" t="s">
        <v>0</v>
      </c>
      <c r="D85" s="61">
        <v>1.05</v>
      </c>
      <c r="E85" s="71">
        <v>18.079999999999998</v>
      </c>
      <c r="F85" s="62">
        <f>ROUND(E85*D85,2)</f>
        <v>18.98</v>
      </c>
      <c r="G85" s="44"/>
    </row>
    <row r="86" spans="1:7" ht="15">
      <c r="A86" s="229" t="s">
        <v>89</v>
      </c>
      <c r="B86" s="229"/>
      <c r="C86" s="229"/>
      <c r="D86" s="229"/>
      <c r="E86" s="229"/>
      <c r="F86" s="53">
        <f>SUM(F82:F85)</f>
        <v>155.23999999999998</v>
      </c>
      <c r="G86" s="44"/>
    </row>
    <row r="87" spans="1:7" ht="15">
      <c r="A87" s="229" t="s">
        <v>52</v>
      </c>
      <c r="B87" s="229"/>
      <c r="C87" s="229"/>
      <c r="D87" s="229"/>
      <c r="E87" s="229"/>
      <c r="F87" s="53">
        <f>F86</f>
        <v>155.23999999999998</v>
      </c>
      <c r="G87" s="44"/>
    </row>
    <row r="88" spans="1:7" ht="15">
      <c r="A88" s="229" t="s">
        <v>53</v>
      </c>
      <c r="B88" s="229"/>
      <c r="C88" s="229"/>
      <c r="D88" s="229"/>
      <c r="E88" s="229"/>
      <c r="F88" s="53">
        <f>F87</f>
        <v>155.23999999999998</v>
      </c>
      <c r="G88" s="44"/>
    </row>
    <row r="89" spans="1:7" ht="15">
      <c r="A89" s="230" t="s">
        <v>158</v>
      </c>
      <c r="B89" s="230"/>
      <c r="C89" s="230"/>
      <c r="D89" s="230"/>
      <c r="E89" s="230"/>
      <c r="F89" s="230"/>
      <c r="G89" s="44"/>
    </row>
    <row r="90" spans="1:7" ht="15">
      <c r="A90" s="239" t="s">
        <v>92</v>
      </c>
      <c r="B90" s="230"/>
      <c r="C90" s="230"/>
      <c r="D90" s="230"/>
      <c r="E90" s="230"/>
      <c r="F90" s="230"/>
      <c r="G90" s="44"/>
    </row>
    <row r="91" spans="1:7">
      <c r="G91" s="44"/>
    </row>
    <row r="92" spans="1:7" ht="14.25">
      <c r="A92" s="236" t="s">
        <v>65</v>
      </c>
      <c r="B92" s="237"/>
      <c r="C92" s="237"/>
      <c r="D92" s="237"/>
      <c r="E92" s="237"/>
      <c r="F92" s="238"/>
      <c r="G92" s="44"/>
    </row>
    <row r="93" spans="1:7" ht="36" customHeight="1">
      <c r="A93" s="249" t="s">
        <v>233</v>
      </c>
      <c r="B93" s="250"/>
      <c r="C93" s="250"/>
      <c r="D93" s="250"/>
      <c r="E93" s="250"/>
      <c r="F93" s="251"/>
      <c r="G93" s="44"/>
    </row>
    <row r="94" spans="1:7" ht="15">
      <c r="A94" s="252" t="s">
        <v>57</v>
      </c>
      <c r="B94" s="253"/>
      <c r="C94" s="253"/>
      <c r="D94" s="253"/>
      <c r="E94" s="253"/>
      <c r="F94" s="254"/>
      <c r="G94" s="44"/>
    </row>
    <row r="95" spans="1:7" ht="15">
      <c r="A95" s="49" t="s">
        <v>42</v>
      </c>
      <c r="B95" s="50" t="s">
        <v>43</v>
      </c>
      <c r="C95" s="50" t="s">
        <v>44</v>
      </c>
      <c r="D95" s="50" t="s">
        <v>45</v>
      </c>
      <c r="E95" s="70" t="s">
        <v>46</v>
      </c>
      <c r="F95" s="50" t="s">
        <v>30</v>
      </c>
      <c r="G95" s="44"/>
    </row>
    <row r="96" spans="1:7" ht="14.25">
      <c r="A96" s="236" t="s">
        <v>87</v>
      </c>
      <c r="B96" s="237"/>
      <c r="C96" s="237"/>
      <c r="D96" s="237"/>
      <c r="E96" s="237"/>
      <c r="F96" s="238"/>
      <c r="G96" s="44"/>
    </row>
    <row r="97" spans="1:7" ht="45">
      <c r="A97" s="57" t="s">
        <v>110</v>
      </c>
      <c r="B97" s="87" t="s">
        <v>82</v>
      </c>
      <c r="C97" s="60" t="s">
        <v>40</v>
      </c>
      <c r="D97" s="61">
        <v>1</v>
      </c>
      <c r="E97" s="71">
        <v>536.48</v>
      </c>
      <c r="F97" s="62">
        <f>ROUND(E97*D97,2)</f>
        <v>536.48</v>
      </c>
      <c r="G97" s="44"/>
    </row>
    <row r="98" spans="1:7" ht="15">
      <c r="A98" s="107" t="s">
        <v>250</v>
      </c>
      <c r="B98" s="80" t="s">
        <v>248</v>
      </c>
      <c r="C98" s="81" t="s">
        <v>0</v>
      </c>
      <c r="D98" s="82">
        <f>2*0.4*0.9</f>
        <v>0.72000000000000008</v>
      </c>
      <c r="E98" s="95">
        <v>312.16000000000003</v>
      </c>
      <c r="F98" s="83">
        <f>ROUND(E98*D98,2)</f>
        <v>224.76</v>
      </c>
      <c r="G98" s="106"/>
    </row>
    <row r="99" spans="1:7" ht="15">
      <c r="A99" s="240" t="s">
        <v>89</v>
      </c>
      <c r="B99" s="241"/>
      <c r="C99" s="241"/>
      <c r="D99" s="241"/>
      <c r="E99" s="242"/>
      <c r="F99" s="53">
        <f>SUM(F97:F98)</f>
        <v>761.24</v>
      </c>
      <c r="G99" s="44"/>
    </row>
    <row r="100" spans="1:7" ht="15">
      <c r="A100" s="240" t="s">
        <v>52</v>
      </c>
      <c r="B100" s="241"/>
      <c r="C100" s="241"/>
      <c r="D100" s="241"/>
      <c r="E100" s="242"/>
      <c r="F100" s="53">
        <f>F99</f>
        <v>761.24</v>
      </c>
      <c r="G100" s="44"/>
    </row>
    <row r="101" spans="1:7" ht="15" customHeight="1">
      <c r="A101" s="240" t="s">
        <v>53</v>
      </c>
      <c r="B101" s="241"/>
      <c r="C101" s="241"/>
      <c r="D101" s="241"/>
      <c r="E101" s="242"/>
      <c r="F101" s="53">
        <f>F100</f>
        <v>761.24</v>
      </c>
      <c r="G101" s="44"/>
    </row>
    <row r="102" spans="1:7" ht="15" customHeight="1">
      <c r="A102" s="243" t="s">
        <v>249</v>
      </c>
      <c r="B102" s="244"/>
      <c r="C102" s="244"/>
      <c r="D102" s="244"/>
      <c r="E102" s="244"/>
      <c r="F102" s="245"/>
      <c r="G102" s="44"/>
    </row>
    <row r="103" spans="1:7" ht="15" customHeight="1">
      <c r="A103" s="246" t="s">
        <v>92</v>
      </c>
      <c r="B103" s="247"/>
      <c r="C103" s="247"/>
      <c r="D103" s="247"/>
      <c r="E103" s="247"/>
      <c r="F103" s="248"/>
      <c r="G103" s="44"/>
    </row>
    <row r="104" spans="1:7">
      <c r="G104" s="44"/>
    </row>
    <row r="105" spans="1:7" ht="14.25">
      <c r="A105" s="231" t="s">
        <v>83</v>
      </c>
      <c r="B105" s="231"/>
      <c r="C105" s="231"/>
      <c r="D105" s="231"/>
      <c r="E105" s="231"/>
      <c r="F105" s="231"/>
      <c r="G105" s="44"/>
    </row>
    <row r="106" spans="1:7" ht="15" customHeight="1">
      <c r="A106" s="232" t="s">
        <v>184</v>
      </c>
      <c r="B106" s="233"/>
      <c r="C106" s="233"/>
      <c r="D106" s="233"/>
      <c r="E106" s="233"/>
      <c r="F106" s="233"/>
      <c r="G106" s="44"/>
    </row>
    <row r="107" spans="1:7" ht="15">
      <c r="A107" s="234" t="s">
        <v>57</v>
      </c>
      <c r="B107" s="235"/>
      <c r="C107" s="235"/>
      <c r="D107" s="235"/>
      <c r="E107" s="235"/>
      <c r="F107" s="235"/>
      <c r="G107" s="44"/>
    </row>
    <row r="108" spans="1:7" ht="15">
      <c r="A108" s="49" t="s">
        <v>42</v>
      </c>
      <c r="B108" s="50" t="s">
        <v>43</v>
      </c>
      <c r="C108" s="50" t="s">
        <v>44</v>
      </c>
      <c r="D108" s="50" t="s">
        <v>45</v>
      </c>
      <c r="E108" s="70" t="s">
        <v>46</v>
      </c>
      <c r="F108" s="50" t="s">
        <v>30</v>
      </c>
      <c r="G108" s="44"/>
    </row>
    <row r="109" spans="1:7" ht="14.25">
      <c r="A109" s="236" t="s">
        <v>47</v>
      </c>
      <c r="B109" s="237"/>
      <c r="C109" s="237"/>
      <c r="D109" s="237"/>
      <c r="E109" s="237"/>
      <c r="F109" s="238"/>
      <c r="G109" s="44"/>
    </row>
    <row r="110" spans="1:7" ht="45">
      <c r="A110" s="57">
        <v>38155</v>
      </c>
      <c r="B110" s="68" t="s">
        <v>115</v>
      </c>
      <c r="C110" s="60" t="s">
        <v>40</v>
      </c>
      <c r="D110" s="61">
        <v>1</v>
      </c>
      <c r="E110" s="71">
        <v>35.479999999999997</v>
      </c>
      <c r="F110" s="62">
        <f>ROUND(E110*D110,2)</f>
        <v>35.479999999999997</v>
      </c>
      <c r="G110" s="44"/>
    </row>
    <row r="111" spans="1:7" ht="15">
      <c r="A111" s="229" t="s">
        <v>48</v>
      </c>
      <c r="B111" s="229"/>
      <c r="C111" s="229"/>
      <c r="D111" s="229"/>
      <c r="E111" s="229"/>
      <c r="F111" s="53">
        <f>SUM(F110:F110)</f>
        <v>35.479999999999997</v>
      </c>
      <c r="G111" s="44"/>
    </row>
    <row r="112" spans="1:7" ht="14.25">
      <c r="A112" s="236" t="s">
        <v>49</v>
      </c>
      <c r="B112" s="237"/>
      <c r="C112" s="237"/>
      <c r="D112" s="237"/>
      <c r="E112" s="237"/>
      <c r="F112" s="238"/>
      <c r="G112" s="44"/>
    </row>
    <row r="113" spans="1:7" ht="15">
      <c r="A113" s="57" t="s">
        <v>176</v>
      </c>
      <c r="B113" s="68" t="s">
        <v>175</v>
      </c>
      <c r="C113" s="60" t="s">
        <v>50</v>
      </c>
      <c r="D113" s="61">
        <v>1</v>
      </c>
      <c r="E113" s="71">
        <v>15.96</v>
      </c>
      <c r="F113" s="62">
        <f>ROUND(E113*D113,2)</f>
        <v>15.96</v>
      </c>
      <c r="G113" s="44"/>
    </row>
    <row r="114" spans="1:7" ht="30">
      <c r="A114" s="57" t="s">
        <v>174</v>
      </c>
      <c r="B114" s="68" t="s">
        <v>173</v>
      </c>
      <c r="C114" s="60" t="s">
        <v>50</v>
      </c>
      <c r="D114" s="61">
        <v>1</v>
      </c>
      <c r="E114" s="71">
        <v>12.74</v>
      </c>
      <c r="F114" s="62">
        <f>ROUND(E114*D114,2)</f>
        <v>12.74</v>
      </c>
      <c r="G114" s="44"/>
    </row>
    <row r="115" spans="1:7" ht="15">
      <c r="A115" s="229" t="s">
        <v>51</v>
      </c>
      <c r="B115" s="229"/>
      <c r="C115" s="229"/>
      <c r="D115" s="229"/>
      <c r="E115" s="229"/>
      <c r="F115" s="53">
        <f>SUM(F113:F114)</f>
        <v>28.700000000000003</v>
      </c>
      <c r="G115" s="44"/>
    </row>
    <row r="116" spans="1:7" ht="14.25">
      <c r="A116" s="236" t="s">
        <v>87</v>
      </c>
      <c r="B116" s="237"/>
      <c r="C116" s="237"/>
      <c r="D116" s="237"/>
      <c r="E116" s="237"/>
      <c r="F116" s="238"/>
      <c r="G116" s="44"/>
    </row>
    <row r="117" spans="1:7" ht="30">
      <c r="A117" s="107" t="s">
        <v>113</v>
      </c>
      <c r="B117" s="68" t="s">
        <v>112</v>
      </c>
      <c r="C117" s="60" t="s">
        <v>0</v>
      </c>
      <c r="D117" s="61">
        <v>1</v>
      </c>
      <c r="E117" s="71">
        <v>180</v>
      </c>
      <c r="F117" s="62">
        <f>ROUND(E117*D117,2)</f>
        <v>180</v>
      </c>
      <c r="G117" s="44"/>
    </row>
    <row r="118" spans="1:7" ht="30">
      <c r="A118" s="57" t="s">
        <v>117</v>
      </c>
      <c r="B118" s="68" t="s">
        <v>114</v>
      </c>
      <c r="C118" s="60" t="s">
        <v>0</v>
      </c>
      <c r="D118" s="61">
        <v>1</v>
      </c>
      <c r="E118" s="71">
        <v>54.98</v>
      </c>
      <c r="F118" s="62">
        <f>ROUND(E118*D118,2)</f>
        <v>54.98</v>
      </c>
      <c r="G118" s="44"/>
    </row>
    <row r="119" spans="1:7" ht="15">
      <c r="A119" s="229" t="s">
        <v>89</v>
      </c>
      <c r="B119" s="229"/>
      <c r="C119" s="229"/>
      <c r="D119" s="229"/>
      <c r="E119" s="229"/>
      <c r="F119" s="53">
        <f>SUM(F117:F118)</f>
        <v>234.98</v>
      </c>
      <c r="G119" s="44"/>
    </row>
    <row r="120" spans="1:7" ht="15">
      <c r="A120" s="229" t="s">
        <v>52</v>
      </c>
      <c r="B120" s="229"/>
      <c r="C120" s="229"/>
      <c r="D120" s="229"/>
      <c r="E120" s="229"/>
      <c r="F120" s="53">
        <f>F119+F115+F111</f>
        <v>299.16000000000003</v>
      </c>
      <c r="G120" s="44"/>
    </row>
    <row r="121" spans="1:7" ht="15">
      <c r="A121" s="229" t="s">
        <v>53</v>
      </c>
      <c r="B121" s="229"/>
      <c r="C121" s="229"/>
      <c r="D121" s="229"/>
      <c r="E121" s="229"/>
      <c r="F121" s="53">
        <f>F120</f>
        <v>299.16000000000003</v>
      </c>
      <c r="G121" s="44"/>
    </row>
    <row r="122" spans="1:7" ht="15">
      <c r="A122" s="230" t="s">
        <v>183</v>
      </c>
      <c r="B122" s="230"/>
      <c r="C122" s="230"/>
      <c r="D122" s="230"/>
      <c r="E122" s="230"/>
      <c r="F122" s="230"/>
      <c r="G122" s="44"/>
    </row>
    <row r="123" spans="1:7" ht="15">
      <c r="A123" s="239" t="s">
        <v>116</v>
      </c>
      <c r="B123" s="230"/>
      <c r="C123" s="230"/>
      <c r="D123" s="230"/>
      <c r="E123" s="230"/>
      <c r="F123" s="230"/>
      <c r="G123" s="44"/>
    </row>
    <row r="124" spans="1:7">
      <c r="G124" s="44"/>
    </row>
    <row r="125" spans="1:7" ht="14.25">
      <c r="A125" s="231" t="s">
        <v>84</v>
      </c>
      <c r="B125" s="231"/>
      <c r="C125" s="231"/>
      <c r="D125" s="231"/>
      <c r="E125" s="231"/>
      <c r="F125" s="231"/>
      <c r="G125" s="44"/>
    </row>
    <row r="126" spans="1:7" ht="15">
      <c r="A126" s="232" t="s">
        <v>142</v>
      </c>
      <c r="B126" s="233"/>
      <c r="C126" s="233"/>
      <c r="D126" s="233"/>
      <c r="E126" s="233"/>
      <c r="F126" s="233"/>
      <c r="G126" s="44"/>
    </row>
    <row r="127" spans="1:7" ht="15">
      <c r="A127" s="234" t="s">
        <v>86</v>
      </c>
      <c r="B127" s="235"/>
      <c r="C127" s="235"/>
      <c r="D127" s="235"/>
      <c r="E127" s="235"/>
      <c r="F127" s="235"/>
      <c r="G127" s="44"/>
    </row>
    <row r="128" spans="1:7" ht="15">
      <c r="A128" s="49" t="s">
        <v>42</v>
      </c>
      <c r="B128" s="50" t="s">
        <v>43</v>
      </c>
      <c r="C128" s="50" t="s">
        <v>44</v>
      </c>
      <c r="D128" s="50" t="s">
        <v>45</v>
      </c>
      <c r="E128" s="70" t="s">
        <v>46</v>
      </c>
      <c r="F128" s="50" t="s">
        <v>30</v>
      </c>
      <c r="G128" s="44"/>
    </row>
    <row r="129" spans="1:7" ht="14.25">
      <c r="A129" s="236" t="s">
        <v>49</v>
      </c>
      <c r="B129" s="237"/>
      <c r="C129" s="237"/>
      <c r="D129" s="237"/>
      <c r="E129" s="237"/>
      <c r="F129" s="238"/>
      <c r="G129" s="44"/>
    </row>
    <row r="130" spans="1:7" ht="15">
      <c r="A130" s="49" t="s">
        <v>178</v>
      </c>
      <c r="B130" s="51" t="s">
        <v>156</v>
      </c>
      <c r="C130" s="50" t="s">
        <v>50</v>
      </c>
      <c r="D130" s="52">
        <v>0.15</v>
      </c>
      <c r="E130" s="70">
        <v>16.84</v>
      </c>
      <c r="F130" s="62">
        <f>ROUND(E130*D130,2)</f>
        <v>2.5299999999999998</v>
      </c>
      <c r="G130" s="44"/>
    </row>
    <row r="131" spans="1:7" ht="15">
      <c r="A131" s="49" t="s">
        <v>179</v>
      </c>
      <c r="B131" s="51" t="s">
        <v>157</v>
      </c>
      <c r="C131" s="50" t="s">
        <v>50</v>
      </c>
      <c r="D131" s="52">
        <v>0.15</v>
      </c>
      <c r="E131" s="70">
        <v>12.04</v>
      </c>
      <c r="F131" s="62">
        <f>ROUND(E131*D131,2)</f>
        <v>1.81</v>
      </c>
      <c r="G131" s="44"/>
    </row>
    <row r="132" spans="1:7" ht="15">
      <c r="A132" s="229" t="s">
        <v>51</v>
      </c>
      <c r="B132" s="229"/>
      <c r="C132" s="229"/>
      <c r="D132" s="229"/>
      <c r="E132" s="229"/>
      <c r="F132" s="53">
        <f>SUM(F130:F131)</f>
        <v>4.34</v>
      </c>
      <c r="G132" s="44"/>
    </row>
    <row r="133" spans="1:7" ht="14.25">
      <c r="A133" s="236" t="s">
        <v>87</v>
      </c>
      <c r="B133" s="237"/>
      <c r="C133" s="237"/>
      <c r="D133" s="237"/>
      <c r="E133" s="237"/>
      <c r="F133" s="238"/>
      <c r="G133" s="44"/>
    </row>
    <row r="134" spans="1:7" ht="45">
      <c r="A134" s="57" t="s">
        <v>143</v>
      </c>
      <c r="B134" s="78" t="s">
        <v>144</v>
      </c>
      <c r="C134" s="60" t="s">
        <v>12</v>
      </c>
      <c r="D134" s="61">
        <v>7.4999999999999997E-2</v>
      </c>
      <c r="E134" s="71">
        <v>398.25</v>
      </c>
      <c r="F134" s="62">
        <f>ROUND(E134*D134,2)</f>
        <v>29.87</v>
      </c>
      <c r="G134" s="44"/>
    </row>
    <row r="135" spans="1:7" ht="30">
      <c r="A135" s="57" t="s">
        <v>145</v>
      </c>
      <c r="B135" s="78" t="s">
        <v>35</v>
      </c>
      <c r="C135" s="60" t="s">
        <v>0</v>
      </c>
      <c r="D135" s="61">
        <f>0.02*2</f>
        <v>0.04</v>
      </c>
      <c r="E135" s="71">
        <v>61.49</v>
      </c>
      <c r="F135" s="62">
        <f>ROUND(E135*D135,2)</f>
        <v>2.46</v>
      </c>
      <c r="G135" s="44"/>
    </row>
    <row r="136" spans="1:7" ht="27">
      <c r="A136" s="79" t="s">
        <v>146</v>
      </c>
      <c r="B136" s="78" t="s">
        <v>34</v>
      </c>
      <c r="C136" s="60" t="s">
        <v>33</v>
      </c>
      <c r="D136" s="61">
        <f>0.154*8*0.25</f>
        <v>0.308</v>
      </c>
      <c r="E136" s="71">
        <v>6.92</v>
      </c>
      <c r="F136" s="62">
        <f>ROUND(E136*D136,2)</f>
        <v>2.13</v>
      </c>
      <c r="G136" s="44"/>
    </row>
    <row r="137" spans="1:7" ht="15">
      <c r="A137" s="229" t="s">
        <v>89</v>
      </c>
      <c r="B137" s="229"/>
      <c r="C137" s="229"/>
      <c r="D137" s="229"/>
      <c r="E137" s="229"/>
      <c r="F137" s="53">
        <f>SUM(F134:F136)</f>
        <v>34.46</v>
      </c>
      <c r="G137" s="44"/>
    </row>
    <row r="138" spans="1:7" ht="15">
      <c r="A138" s="229" t="s">
        <v>52</v>
      </c>
      <c r="B138" s="229"/>
      <c r="C138" s="229"/>
      <c r="D138" s="229"/>
      <c r="E138" s="229"/>
      <c r="F138" s="53">
        <f>F137+F132</f>
        <v>38.799999999999997</v>
      </c>
      <c r="G138" s="44"/>
    </row>
    <row r="139" spans="1:7" ht="15">
      <c r="A139" s="229" t="s">
        <v>53</v>
      </c>
      <c r="B139" s="229"/>
      <c r="C139" s="229"/>
      <c r="D139" s="229"/>
      <c r="E139" s="229"/>
      <c r="F139" s="53">
        <f>F138</f>
        <v>38.799999999999997</v>
      </c>
      <c r="G139" s="44"/>
    </row>
    <row r="140" spans="1:7" ht="15">
      <c r="A140" s="230" t="s">
        <v>177</v>
      </c>
      <c r="B140" s="230"/>
      <c r="C140" s="230"/>
      <c r="D140" s="230"/>
      <c r="E140" s="230"/>
      <c r="F140" s="230"/>
      <c r="G140" s="44"/>
    </row>
    <row r="141" spans="1:7" ht="15">
      <c r="A141" s="239" t="s">
        <v>92</v>
      </c>
      <c r="B141" s="230"/>
      <c r="C141" s="230"/>
      <c r="D141" s="230"/>
      <c r="E141" s="230"/>
      <c r="F141" s="230"/>
      <c r="G141" s="44"/>
    </row>
    <row r="143" spans="1:7" ht="14.25">
      <c r="A143" s="231" t="s">
        <v>97</v>
      </c>
      <c r="B143" s="231"/>
      <c r="C143" s="231"/>
      <c r="D143" s="231"/>
      <c r="E143" s="231"/>
      <c r="F143" s="231"/>
    </row>
    <row r="144" spans="1:7" ht="15">
      <c r="A144" s="233" t="s">
        <v>137</v>
      </c>
      <c r="B144" s="233"/>
      <c r="C144" s="233"/>
      <c r="D144" s="233"/>
      <c r="E144" s="233"/>
      <c r="F144" s="233"/>
    </row>
    <row r="145" spans="1:6" ht="15">
      <c r="A145" s="235" t="s">
        <v>138</v>
      </c>
      <c r="B145" s="235"/>
      <c r="C145" s="235"/>
      <c r="D145" s="235"/>
      <c r="E145" s="235"/>
      <c r="F145" s="235"/>
    </row>
    <row r="146" spans="1:6" ht="15">
      <c r="A146" s="49" t="s">
        <v>42</v>
      </c>
      <c r="B146" s="50" t="s">
        <v>43</v>
      </c>
      <c r="C146" s="50" t="s">
        <v>44</v>
      </c>
      <c r="D146" s="50" t="s">
        <v>45</v>
      </c>
      <c r="E146" s="50" t="s">
        <v>46</v>
      </c>
      <c r="F146" s="50" t="s">
        <v>30</v>
      </c>
    </row>
    <row r="147" spans="1:6" ht="14.25">
      <c r="A147" s="231" t="s">
        <v>47</v>
      </c>
      <c r="B147" s="231"/>
      <c r="C147" s="231"/>
      <c r="D147" s="231"/>
      <c r="E147" s="231"/>
      <c r="F147" s="231"/>
    </row>
    <row r="148" spans="1:6" ht="15">
      <c r="A148" s="81" t="s">
        <v>139</v>
      </c>
      <c r="B148" s="51" t="s">
        <v>140</v>
      </c>
      <c r="C148" s="50" t="s">
        <v>40</v>
      </c>
      <c r="D148" s="52">
        <v>1</v>
      </c>
      <c r="E148" s="96">
        <v>206</v>
      </c>
      <c r="F148" s="53">
        <f>ROUND(E148*D148,2)</f>
        <v>206</v>
      </c>
    </row>
    <row r="149" spans="1:6" ht="15">
      <c r="A149" s="229" t="s">
        <v>48</v>
      </c>
      <c r="B149" s="229"/>
      <c r="C149" s="229"/>
      <c r="D149" s="229"/>
      <c r="E149" s="229"/>
      <c r="F149" s="53">
        <f>SUM(F148:F148)</f>
        <v>206</v>
      </c>
    </row>
    <row r="150" spans="1:6" ht="15">
      <c r="A150" s="229" t="s">
        <v>52</v>
      </c>
      <c r="B150" s="229"/>
      <c r="C150" s="229"/>
      <c r="D150" s="229"/>
      <c r="E150" s="229"/>
      <c r="F150" s="53">
        <f>F149</f>
        <v>206</v>
      </c>
    </row>
    <row r="151" spans="1:6" ht="15">
      <c r="A151" s="229" t="s">
        <v>53</v>
      </c>
      <c r="B151" s="229"/>
      <c r="C151" s="229"/>
      <c r="D151" s="229"/>
      <c r="E151" s="229"/>
      <c r="F151" s="53">
        <f>F150</f>
        <v>206</v>
      </c>
    </row>
    <row r="152" spans="1:6" ht="15">
      <c r="A152" s="230" t="s">
        <v>180</v>
      </c>
      <c r="B152" s="230"/>
      <c r="C152" s="230"/>
      <c r="D152" s="230"/>
      <c r="E152" s="230"/>
      <c r="F152" s="230"/>
    </row>
    <row r="153" spans="1:6" ht="15">
      <c r="A153" s="239" t="s">
        <v>141</v>
      </c>
      <c r="B153" s="230"/>
      <c r="C153" s="230"/>
      <c r="D153" s="230"/>
      <c r="E153" s="230"/>
      <c r="F153" s="230"/>
    </row>
    <row r="155" spans="1:6" ht="14.25">
      <c r="A155" s="231" t="s">
        <v>107</v>
      </c>
      <c r="B155" s="231"/>
      <c r="C155" s="231"/>
      <c r="D155" s="231"/>
      <c r="E155" s="231"/>
      <c r="F155" s="231"/>
    </row>
    <row r="156" spans="1:6" ht="15">
      <c r="A156" s="233" t="s">
        <v>147</v>
      </c>
      <c r="B156" s="233"/>
      <c r="C156" s="233"/>
      <c r="D156" s="233"/>
      <c r="E156" s="233"/>
      <c r="F156" s="233"/>
    </row>
    <row r="157" spans="1:6" ht="15">
      <c r="A157" s="235" t="s">
        <v>148</v>
      </c>
      <c r="B157" s="235"/>
      <c r="C157" s="235"/>
      <c r="D157" s="235"/>
      <c r="E157" s="235"/>
      <c r="F157" s="235"/>
    </row>
    <row r="158" spans="1:6" ht="15">
      <c r="A158" s="49" t="s">
        <v>42</v>
      </c>
      <c r="B158" s="50" t="s">
        <v>43</v>
      </c>
      <c r="C158" s="50" t="s">
        <v>44</v>
      </c>
      <c r="D158" s="50" t="s">
        <v>45</v>
      </c>
      <c r="E158" s="50" t="s">
        <v>46</v>
      </c>
      <c r="F158" s="50" t="s">
        <v>30</v>
      </c>
    </row>
    <row r="159" spans="1:6" ht="14.25">
      <c r="A159" s="231" t="s">
        <v>47</v>
      </c>
      <c r="B159" s="231"/>
      <c r="C159" s="231"/>
      <c r="D159" s="231"/>
      <c r="E159" s="231"/>
      <c r="F159" s="231"/>
    </row>
    <row r="160" spans="1:6" ht="30">
      <c r="A160" s="57" t="s">
        <v>149</v>
      </c>
      <c r="B160" s="54" t="s">
        <v>150</v>
      </c>
      <c r="C160" s="49" t="s">
        <v>40</v>
      </c>
      <c r="D160" s="55">
        <v>1</v>
      </c>
      <c r="E160" s="94">
        <v>690.25</v>
      </c>
      <c r="F160" s="56">
        <f>ROUND(E160*D160,2)</f>
        <v>690.25</v>
      </c>
    </row>
    <row r="161" spans="1:6" ht="15">
      <c r="A161" s="229" t="s">
        <v>48</v>
      </c>
      <c r="B161" s="229"/>
      <c r="C161" s="229"/>
      <c r="D161" s="229"/>
      <c r="E161" s="229"/>
      <c r="F161" s="53">
        <f>SUM(F160:F160)</f>
        <v>690.25</v>
      </c>
    </row>
    <row r="162" spans="1:6" ht="14.25">
      <c r="A162" s="231" t="s">
        <v>49</v>
      </c>
      <c r="B162" s="231"/>
      <c r="C162" s="231"/>
      <c r="D162" s="231"/>
      <c r="E162" s="231"/>
      <c r="F162" s="231"/>
    </row>
    <row r="163" spans="1:6" ht="30">
      <c r="A163" s="57" t="s">
        <v>151</v>
      </c>
      <c r="B163" s="77" t="s">
        <v>152</v>
      </c>
      <c r="C163" s="49" t="s">
        <v>50</v>
      </c>
      <c r="D163" s="55">
        <v>2</v>
      </c>
      <c r="E163" s="94">
        <v>5.96</v>
      </c>
      <c r="F163" s="56">
        <f>ROUND(E163*D163,2)</f>
        <v>11.92</v>
      </c>
    </row>
    <row r="164" spans="1:6" ht="15">
      <c r="A164" s="49" t="s">
        <v>179</v>
      </c>
      <c r="B164" s="51" t="s">
        <v>181</v>
      </c>
      <c r="C164" s="50" t="s">
        <v>50</v>
      </c>
      <c r="D164" s="52">
        <v>2</v>
      </c>
      <c r="E164" s="96">
        <v>8.3699999999999992</v>
      </c>
      <c r="F164" s="53">
        <f>ROUND(E164*D164,2)</f>
        <v>16.739999999999998</v>
      </c>
    </row>
    <row r="165" spans="1:6" ht="15">
      <c r="A165" s="229" t="s">
        <v>51</v>
      </c>
      <c r="B165" s="229"/>
      <c r="C165" s="229"/>
      <c r="D165" s="229"/>
      <c r="E165" s="229"/>
      <c r="F165" s="53">
        <f>SUM(F163:F164)</f>
        <v>28.659999999999997</v>
      </c>
    </row>
    <row r="166" spans="1:6" ht="15">
      <c r="A166" s="229" t="s">
        <v>52</v>
      </c>
      <c r="B166" s="229"/>
      <c r="C166" s="229"/>
      <c r="D166" s="229"/>
      <c r="E166" s="229"/>
      <c r="F166" s="53">
        <f>F165+F161</f>
        <v>718.91</v>
      </c>
    </row>
    <row r="167" spans="1:6" ht="15">
      <c r="A167" s="229" t="s">
        <v>53</v>
      </c>
      <c r="B167" s="229"/>
      <c r="C167" s="229"/>
      <c r="D167" s="229"/>
      <c r="E167" s="229"/>
      <c r="F167" s="53">
        <f>F166</f>
        <v>718.91</v>
      </c>
    </row>
    <row r="168" spans="1:6" ht="15">
      <c r="A168" s="230" t="s">
        <v>182</v>
      </c>
      <c r="B168" s="230"/>
      <c r="C168" s="230"/>
      <c r="D168" s="230"/>
      <c r="E168" s="230"/>
      <c r="F168" s="230"/>
    </row>
    <row r="169" spans="1:6" ht="15">
      <c r="A169" s="230" t="s">
        <v>153</v>
      </c>
      <c r="B169" s="230"/>
      <c r="C169" s="230"/>
      <c r="D169" s="230"/>
      <c r="E169" s="230"/>
      <c r="F169" s="230"/>
    </row>
    <row r="171" spans="1:6" ht="14.25">
      <c r="A171" s="231" t="s">
        <v>108</v>
      </c>
      <c r="B171" s="231"/>
      <c r="C171" s="231"/>
      <c r="D171" s="231"/>
      <c r="E171" s="231"/>
      <c r="F171" s="231"/>
    </row>
    <row r="172" spans="1:6" ht="28.5" customHeight="1">
      <c r="A172" s="232" t="s">
        <v>224</v>
      </c>
      <c r="B172" s="233"/>
      <c r="C172" s="233"/>
      <c r="D172" s="233"/>
      <c r="E172" s="233"/>
      <c r="F172" s="233"/>
    </row>
    <row r="173" spans="1:6" ht="15">
      <c r="A173" s="234" t="s">
        <v>199</v>
      </c>
      <c r="B173" s="235"/>
      <c r="C173" s="235"/>
      <c r="D173" s="235"/>
      <c r="E173" s="235"/>
      <c r="F173" s="235"/>
    </row>
    <row r="174" spans="1:6" ht="15">
      <c r="A174" s="49" t="s">
        <v>42</v>
      </c>
      <c r="B174" s="50" t="s">
        <v>43</v>
      </c>
      <c r="C174" s="50" t="s">
        <v>44</v>
      </c>
      <c r="D174" s="50" t="s">
        <v>45</v>
      </c>
      <c r="E174" s="50" t="s">
        <v>46</v>
      </c>
      <c r="F174" s="50" t="s">
        <v>30</v>
      </c>
    </row>
    <row r="175" spans="1:6" ht="14.25">
      <c r="A175" s="231" t="s">
        <v>47</v>
      </c>
      <c r="B175" s="231"/>
      <c r="C175" s="231"/>
      <c r="D175" s="231"/>
      <c r="E175" s="231"/>
      <c r="F175" s="231"/>
    </row>
    <row r="176" spans="1:6" ht="30">
      <c r="A176" s="57" t="s">
        <v>219</v>
      </c>
      <c r="B176" s="91" t="s">
        <v>215</v>
      </c>
      <c r="C176" s="49" t="s">
        <v>40</v>
      </c>
      <c r="D176" s="55">
        <v>2</v>
      </c>
      <c r="E176" s="94">
        <v>3.93</v>
      </c>
      <c r="F176" s="56">
        <f>ROUND(E176*D176,2)</f>
        <v>7.86</v>
      </c>
    </row>
    <row r="177" spans="1:6" ht="30">
      <c r="A177" s="49">
        <v>5075</v>
      </c>
      <c r="B177" s="93" t="s">
        <v>216</v>
      </c>
      <c r="C177" s="49" t="s">
        <v>33</v>
      </c>
      <c r="D177" s="55">
        <v>0.04</v>
      </c>
      <c r="E177" s="94">
        <v>8.2899999999999991</v>
      </c>
      <c r="F177" s="56">
        <f>ROUND(E177*D177,2)</f>
        <v>0.33</v>
      </c>
    </row>
    <row r="178" spans="1:6" ht="60">
      <c r="A178" s="49">
        <v>10553</v>
      </c>
      <c r="B178" s="93" t="s">
        <v>223</v>
      </c>
      <c r="C178" s="49" t="s">
        <v>40</v>
      </c>
      <c r="D178" s="55">
        <v>2</v>
      </c>
      <c r="E178" s="94">
        <v>152.11000000000001</v>
      </c>
      <c r="F178" s="56">
        <f>ROUND(E178*D178,2)</f>
        <v>304.22000000000003</v>
      </c>
    </row>
    <row r="179" spans="1:6" ht="30">
      <c r="A179" s="57" t="s">
        <v>220</v>
      </c>
      <c r="B179" s="91" t="s">
        <v>217</v>
      </c>
      <c r="C179" s="49" t="s">
        <v>1</v>
      </c>
      <c r="D179" s="55">
        <v>5.4</v>
      </c>
      <c r="E179" s="94">
        <v>35.71</v>
      </c>
      <c r="F179" s="56">
        <f>ROUND(E179*D179,2)</f>
        <v>192.83</v>
      </c>
    </row>
    <row r="180" spans="1:6" ht="30">
      <c r="A180" s="57" t="s">
        <v>221</v>
      </c>
      <c r="B180" s="54" t="s">
        <v>218</v>
      </c>
      <c r="C180" s="49" t="s">
        <v>40</v>
      </c>
      <c r="D180" s="55">
        <v>6</v>
      </c>
      <c r="E180" s="94">
        <v>2.46</v>
      </c>
      <c r="F180" s="56">
        <f>ROUND(E180*D180,2)</f>
        <v>14.76</v>
      </c>
    </row>
    <row r="181" spans="1:6" ht="15">
      <c r="A181" s="229" t="s">
        <v>48</v>
      </c>
      <c r="B181" s="229"/>
      <c r="C181" s="229"/>
      <c r="D181" s="229"/>
      <c r="E181" s="229"/>
      <c r="F181" s="53">
        <f>SUM(F176:F180)</f>
        <v>520</v>
      </c>
    </row>
    <row r="182" spans="1:6" ht="14.25">
      <c r="A182" s="236" t="s">
        <v>49</v>
      </c>
      <c r="B182" s="237"/>
      <c r="C182" s="237"/>
      <c r="D182" s="237"/>
      <c r="E182" s="237"/>
      <c r="F182" s="238"/>
    </row>
    <row r="183" spans="1:6" ht="30">
      <c r="A183" s="49" t="s">
        <v>204</v>
      </c>
      <c r="B183" s="92" t="s">
        <v>202</v>
      </c>
      <c r="C183" s="49" t="s">
        <v>50</v>
      </c>
      <c r="D183" s="55">
        <v>3</v>
      </c>
      <c r="E183" s="94">
        <v>16.55</v>
      </c>
      <c r="F183" s="56">
        <f>ROUND(E183*D183,2)</f>
        <v>49.65</v>
      </c>
    </row>
    <row r="184" spans="1:6" ht="15">
      <c r="A184" s="229" t="s">
        <v>51</v>
      </c>
      <c r="B184" s="229"/>
      <c r="C184" s="229"/>
      <c r="D184" s="229"/>
      <c r="E184" s="229"/>
      <c r="F184" s="53">
        <f>SUM(F183:F183)</f>
        <v>49.65</v>
      </c>
    </row>
    <row r="185" spans="1:6" ht="15">
      <c r="A185" s="229" t="s">
        <v>52</v>
      </c>
      <c r="B185" s="229"/>
      <c r="C185" s="229"/>
      <c r="D185" s="229"/>
      <c r="E185" s="229"/>
      <c r="F185" s="53">
        <f>F184+F181</f>
        <v>569.65</v>
      </c>
    </row>
    <row r="186" spans="1:6" ht="15">
      <c r="A186" s="229" t="s">
        <v>53</v>
      </c>
      <c r="B186" s="229"/>
      <c r="C186" s="229"/>
      <c r="D186" s="229"/>
      <c r="E186" s="229"/>
      <c r="F186" s="53">
        <f>F185</f>
        <v>569.65</v>
      </c>
    </row>
    <row r="187" spans="1:6" ht="15">
      <c r="A187" s="230" t="s">
        <v>222</v>
      </c>
      <c r="B187" s="230"/>
      <c r="C187" s="230"/>
      <c r="D187" s="230"/>
      <c r="E187" s="230"/>
      <c r="F187" s="230"/>
    </row>
    <row r="188" spans="1:6" ht="15">
      <c r="A188" s="230" t="s">
        <v>235</v>
      </c>
      <c r="B188" s="230"/>
      <c r="C188" s="230"/>
      <c r="D188" s="230"/>
      <c r="E188" s="230"/>
      <c r="F188" s="230"/>
    </row>
    <row r="190" spans="1:6" ht="14.25">
      <c r="A190" s="231" t="s">
        <v>109</v>
      </c>
      <c r="B190" s="231"/>
      <c r="C190" s="231"/>
      <c r="D190" s="231"/>
      <c r="E190" s="231"/>
      <c r="F190" s="231"/>
    </row>
    <row r="191" spans="1:6" ht="30" customHeight="1">
      <c r="A191" s="232" t="s">
        <v>188</v>
      </c>
      <c r="B191" s="233"/>
      <c r="C191" s="233"/>
      <c r="D191" s="233"/>
      <c r="E191" s="233"/>
      <c r="F191" s="233"/>
    </row>
    <row r="192" spans="1:6" ht="15">
      <c r="A192" s="265" t="s">
        <v>211</v>
      </c>
      <c r="B192" s="235"/>
      <c r="C192" s="235"/>
      <c r="D192" s="235"/>
      <c r="E192" s="235"/>
      <c r="F192" s="235"/>
    </row>
    <row r="193" spans="1:6" ht="15">
      <c r="A193" s="49" t="s">
        <v>42</v>
      </c>
      <c r="B193" s="50" t="s">
        <v>43</v>
      </c>
      <c r="C193" s="50" t="s">
        <v>44</v>
      </c>
      <c r="D193" s="50" t="s">
        <v>45</v>
      </c>
      <c r="E193" s="50" t="s">
        <v>46</v>
      </c>
      <c r="F193" s="50" t="s">
        <v>30</v>
      </c>
    </row>
    <row r="194" spans="1:6" ht="14.25">
      <c r="A194" s="231" t="s">
        <v>189</v>
      </c>
      <c r="B194" s="231"/>
      <c r="C194" s="231"/>
      <c r="D194" s="231"/>
      <c r="E194" s="231"/>
      <c r="F194" s="231"/>
    </row>
    <row r="195" spans="1:6" ht="45">
      <c r="A195" s="57" t="s">
        <v>212</v>
      </c>
      <c r="B195" s="54" t="s">
        <v>213</v>
      </c>
      <c r="C195" s="49" t="s">
        <v>0</v>
      </c>
      <c r="D195" s="55">
        <v>1</v>
      </c>
      <c r="E195" s="94">
        <v>280</v>
      </c>
      <c r="F195" s="56">
        <f>ROUND(E195*D195,2)</f>
        <v>280</v>
      </c>
    </row>
    <row r="196" spans="1:6" ht="15">
      <c r="A196" s="229" t="s">
        <v>48</v>
      </c>
      <c r="B196" s="229"/>
      <c r="C196" s="229"/>
      <c r="D196" s="229"/>
      <c r="E196" s="229"/>
      <c r="F196" s="53">
        <f>SUM(F195:F195)</f>
        <v>280</v>
      </c>
    </row>
    <row r="197" spans="1:6" ht="15">
      <c r="A197" s="229" t="s">
        <v>52</v>
      </c>
      <c r="B197" s="229"/>
      <c r="C197" s="229"/>
      <c r="D197" s="229"/>
      <c r="E197" s="229"/>
      <c r="F197" s="53">
        <f>F196</f>
        <v>280</v>
      </c>
    </row>
    <row r="198" spans="1:6" ht="15">
      <c r="A198" s="229" t="s">
        <v>53</v>
      </c>
      <c r="B198" s="229"/>
      <c r="C198" s="229"/>
      <c r="D198" s="229"/>
      <c r="E198" s="229"/>
      <c r="F198" s="53">
        <f>F197</f>
        <v>280</v>
      </c>
    </row>
    <row r="199" spans="1:6" ht="15">
      <c r="A199" s="230" t="s">
        <v>214</v>
      </c>
      <c r="B199" s="230"/>
      <c r="C199" s="230"/>
      <c r="D199" s="230"/>
      <c r="E199" s="230"/>
      <c r="F199" s="230"/>
    </row>
    <row r="200" spans="1:6" ht="15">
      <c r="A200" s="230" t="s">
        <v>237</v>
      </c>
      <c r="B200" s="230"/>
      <c r="C200" s="230"/>
      <c r="D200" s="230"/>
      <c r="E200" s="230"/>
      <c r="F200" s="230"/>
    </row>
    <row r="202" spans="1:6" ht="14.25">
      <c r="A202" s="231" t="s">
        <v>111</v>
      </c>
      <c r="B202" s="231"/>
      <c r="C202" s="231"/>
      <c r="D202" s="231"/>
      <c r="E202" s="231"/>
      <c r="F202" s="231"/>
    </row>
    <row r="203" spans="1:6" ht="15">
      <c r="A203" s="232" t="s">
        <v>208</v>
      </c>
      <c r="B203" s="233"/>
      <c r="C203" s="233"/>
      <c r="D203" s="233"/>
      <c r="E203" s="233"/>
      <c r="F203" s="233"/>
    </row>
    <row r="204" spans="1:6" ht="15">
      <c r="A204" s="234" t="s">
        <v>199</v>
      </c>
      <c r="B204" s="235"/>
      <c r="C204" s="235"/>
      <c r="D204" s="235"/>
      <c r="E204" s="235"/>
      <c r="F204" s="235"/>
    </row>
    <row r="205" spans="1:6" ht="15">
      <c r="A205" s="49" t="s">
        <v>42</v>
      </c>
      <c r="B205" s="50" t="s">
        <v>43</v>
      </c>
      <c r="C205" s="50" t="s">
        <v>44</v>
      </c>
      <c r="D205" s="50" t="s">
        <v>45</v>
      </c>
      <c r="E205" s="50" t="s">
        <v>46</v>
      </c>
      <c r="F205" s="50" t="s">
        <v>30</v>
      </c>
    </row>
    <row r="206" spans="1:6" ht="14.25">
      <c r="A206" s="231" t="s">
        <v>47</v>
      </c>
      <c r="B206" s="231"/>
      <c r="C206" s="231"/>
      <c r="D206" s="231"/>
      <c r="E206" s="231"/>
      <c r="F206" s="231"/>
    </row>
    <row r="207" spans="1:6" ht="30">
      <c r="A207" s="57" t="s">
        <v>201</v>
      </c>
      <c r="B207" s="54" t="s">
        <v>210</v>
      </c>
      <c r="C207" s="49" t="s">
        <v>40</v>
      </c>
      <c r="D207" s="55">
        <v>1</v>
      </c>
      <c r="E207" s="94">
        <v>107.9</v>
      </c>
      <c r="F207" s="56">
        <f>ROUND(E207*D207,2)</f>
        <v>107.9</v>
      </c>
    </row>
    <row r="208" spans="1:6" ht="15">
      <c r="A208" s="229" t="s">
        <v>48</v>
      </c>
      <c r="B208" s="229"/>
      <c r="C208" s="229"/>
      <c r="D208" s="229"/>
      <c r="E208" s="229"/>
      <c r="F208" s="53">
        <f>SUM(F207:F207)</f>
        <v>107.9</v>
      </c>
    </row>
    <row r="209" spans="1:6" ht="14.25">
      <c r="A209" s="231" t="s">
        <v>49</v>
      </c>
      <c r="B209" s="231"/>
      <c r="C209" s="231"/>
      <c r="D209" s="231"/>
      <c r="E209" s="231"/>
      <c r="F209" s="231"/>
    </row>
    <row r="210" spans="1:6" ht="30">
      <c r="A210" s="49" t="s">
        <v>204</v>
      </c>
      <c r="B210" s="92" t="s">
        <v>202</v>
      </c>
      <c r="C210" s="49" t="s">
        <v>50</v>
      </c>
      <c r="D210" s="55">
        <v>2.5</v>
      </c>
      <c r="E210" s="94">
        <v>16.55</v>
      </c>
      <c r="F210" s="56">
        <f>ROUND(E210*D210,2)</f>
        <v>41.38</v>
      </c>
    </row>
    <row r="211" spans="1:6" ht="30">
      <c r="A211" s="57" t="s">
        <v>205</v>
      </c>
      <c r="B211" s="92" t="s">
        <v>203</v>
      </c>
      <c r="C211" s="49" t="s">
        <v>50</v>
      </c>
      <c r="D211" s="55">
        <v>2.5</v>
      </c>
      <c r="E211" s="94">
        <v>13.33</v>
      </c>
      <c r="F211" s="56">
        <f>ROUND(E211*D211,2)</f>
        <v>33.33</v>
      </c>
    </row>
    <row r="212" spans="1:6" ht="15">
      <c r="A212" s="229" t="s">
        <v>51</v>
      </c>
      <c r="B212" s="229"/>
      <c r="C212" s="229"/>
      <c r="D212" s="229"/>
      <c r="E212" s="229"/>
      <c r="F212" s="53">
        <f>SUM(F210:F211)</f>
        <v>74.710000000000008</v>
      </c>
    </row>
    <row r="213" spans="1:6" ht="15">
      <c r="A213" s="229" t="s">
        <v>52</v>
      </c>
      <c r="B213" s="229"/>
      <c r="C213" s="229"/>
      <c r="D213" s="229"/>
      <c r="E213" s="229"/>
      <c r="F213" s="53">
        <f>F212+F208</f>
        <v>182.61</v>
      </c>
    </row>
    <row r="214" spans="1:6" ht="15">
      <c r="A214" s="229" t="s">
        <v>53</v>
      </c>
      <c r="B214" s="229"/>
      <c r="C214" s="229"/>
      <c r="D214" s="229"/>
      <c r="E214" s="229"/>
      <c r="F214" s="53">
        <f>F213</f>
        <v>182.61</v>
      </c>
    </row>
    <row r="215" spans="1:6" ht="15">
      <c r="A215" s="230" t="s">
        <v>207</v>
      </c>
      <c r="B215" s="230"/>
      <c r="C215" s="230"/>
      <c r="D215" s="230"/>
      <c r="E215" s="230"/>
      <c r="F215" s="230"/>
    </row>
    <row r="216" spans="1:6" ht="15">
      <c r="A216" s="230" t="s">
        <v>234</v>
      </c>
      <c r="B216" s="230"/>
      <c r="C216" s="230"/>
      <c r="D216" s="230"/>
      <c r="E216" s="230"/>
      <c r="F216" s="230"/>
    </row>
    <row r="218" spans="1:6" ht="14.25">
      <c r="A218" s="231" t="s">
        <v>186</v>
      </c>
      <c r="B218" s="231"/>
      <c r="C218" s="231"/>
      <c r="D218" s="231"/>
      <c r="E218" s="231"/>
      <c r="F218" s="231"/>
    </row>
    <row r="219" spans="1:6" ht="30.75" customHeight="1">
      <c r="A219" s="232" t="s">
        <v>192</v>
      </c>
      <c r="B219" s="233"/>
      <c r="C219" s="233"/>
      <c r="D219" s="233"/>
      <c r="E219" s="233"/>
      <c r="F219" s="233"/>
    </row>
    <row r="220" spans="1:6" ht="15">
      <c r="A220" s="234" t="s">
        <v>199</v>
      </c>
      <c r="B220" s="235"/>
      <c r="C220" s="235"/>
      <c r="D220" s="235"/>
      <c r="E220" s="235"/>
      <c r="F220" s="235"/>
    </row>
    <row r="221" spans="1:6" ht="15">
      <c r="A221" s="49" t="s">
        <v>42</v>
      </c>
      <c r="B221" s="50" t="s">
        <v>43</v>
      </c>
      <c r="C221" s="50" t="s">
        <v>44</v>
      </c>
      <c r="D221" s="50" t="s">
        <v>45</v>
      </c>
      <c r="E221" s="50" t="s">
        <v>46</v>
      </c>
      <c r="F221" s="50" t="s">
        <v>30</v>
      </c>
    </row>
    <row r="222" spans="1:6" ht="14.25">
      <c r="A222" s="231" t="s">
        <v>189</v>
      </c>
      <c r="B222" s="231"/>
      <c r="C222" s="231"/>
      <c r="D222" s="231"/>
      <c r="E222" s="231"/>
      <c r="F222" s="231"/>
    </row>
    <row r="223" spans="1:6" ht="46.5" customHeight="1">
      <c r="A223" s="49" t="s">
        <v>193</v>
      </c>
      <c r="B223" s="92" t="s">
        <v>195</v>
      </c>
      <c r="C223" s="49" t="s">
        <v>0</v>
      </c>
      <c r="D223" s="55">
        <v>0.45</v>
      </c>
      <c r="E223" s="49">
        <v>399.19</v>
      </c>
      <c r="F223" s="56">
        <f>ROUND(E223*D223,2)</f>
        <v>179.64</v>
      </c>
    </row>
    <row r="224" spans="1:6" ht="15">
      <c r="A224" s="49" t="s">
        <v>196</v>
      </c>
      <c r="B224" s="92" t="s">
        <v>197</v>
      </c>
      <c r="C224" s="49" t="s">
        <v>0</v>
      </c>
      <c r="D224" s="55">
        <v>0.45</v>
      </c>
      <c r="E224" s="49">
        <v>79.27</v>
      </c>
      <c r="F224" s="56">
        <f>ROUND(E224*D224,2)</f>
        <v>35.67</v>
      </c>
    </row>
    <row r="225" spans="1:6" ht="45">
      <c r="A225" s="57" t="s">
        <v>198</v>
      </c>
      <c r="B225" s="92" t="s">
        <v>209</v>
      </c>
      <c r="C225" s="49" t="s">
        <v>0</v>
      </c>
      <c r="D225" s="55">
        <v>1.8</v>
      </c>
      <c r="E225" s="94">
        <v>387.16</v>
      </c>
      <c r="F225" s="56">
        <f>ROUND(E225*D225,2)</f>
        <v>696.89</v>
      </c>
    </row>
    <row r="226" spans="1:6" ht="15">
      <c r="A226" s="229" t="s">
        <v>48</v>
      </c>
      <c r="B226" s="229"/>
      <c r="C226" s="229"/>
      <c r="D226" s="229"/>
      <c r="E226" s="229"/>
      <c r="F226" s="53">
        <f>SUM(F223:F225)</f>
        <v>912.2</v>
      </c>
    </row>
    <row r="227" spans="1:6" ht="15">
      <c r="A227" s="229" t="s">
        <v>52</v>
      </c>
      <c r="B227" s="229"/>
      <c r="C227" s="229"/>
      <c r="D227" s="229"/>
      <c r="E227" s="229"/>
      <c r="F227" s="53">
        <f>F226</f>
        <v>912.2</v>
      </c>
    </row>
    <row r="228" spans="1:6" ht="15">
      <c r="A228" s="229" t="s">
        <v>53</v>
      </c>
      <c r="B228" s="229"/>
      <c r="C228" s="229"/>
      <c r="D228" s="229"/>
      <c r="E228" s="229"/>
      <c r="F228" s="53">
        <f>F227</f>
        <v>912.2</v>
      </c>
    </row>
    <row r="229" spans="1:6" ht="15">
      <c r="A229" s="230" t="s">
        <v>194</v>
      </c>
      <c r="B229" s="230"/>
      <c r="C229" s="230"/>
      <c r="D229" s="230"/>
      <c r="E229" s="230"/>
      <c r="F229" s="230"/>
    </row>
    <row r="230" spans="1:6" ht="15">
      <c r="A230" s="230" t="s">
        <v>206</v>
      </c>
      <c r="B230" s="230"/>
      <c r="C230" s="230"/>
      <c r="D230" s="230"/>
      <c r="E230" s="230"/>
      <c r="F230" s="230"/>
    </row>
    <row r="232" spans="1:6" ht="14.25">
      <c r="A232" s="231" t="s">
        <v>187</v>
      </c>
      <c r="B232" s="231"/>
      <c r="C232" s="231"/>
      <c r="D232" s="231"/>
      <c r="E232" s="231"/>
      <c r="F232" s="231"/>
    </row>
    <row r="233" spans="1:6" ht="30.75" customHeight="1">
      <c r="A233" s="232" t="s">
        <v>200</v>
      </c>
      <c r="B233" s="233"/>
      <c r="C233" s="233"/>
      <c r="D233" s="233"/>
      <c r="E233" s="233"/>
      <c r="F233" s="233"/>
    </row>
    <row r="234" spans="1:6" ht="15">
      <c r="A234" s="234" t="s">
        <v>199</v>
      </c>
      <c r="B234" s="235"/>
      <c r="C234" s="235"/>
      <c r="D234" s="235"/>
      <c r="E234" s="235"/>
      <c r="F234" s="235"/>
    </row>
    <row r="235" spans="1:6" ht="15">
      <c r="A235" s="49" t="s">
        <v>42</v>
      </c>
      <c r="B235" s="50" t="s">
        <v>43</v>
      </c>
      <c r="C235" s="50" t="s">
        <v>44</v>
      </c>
      <c r="D235" s="50" t="s">
        <v>45</v>
      </c>
      <c r="E235" s="50" t="s">
        <v>46</v>
      </c>
      <c r="F235" s="50" t="s">
        <v>30</v>
      </c>
    </row>
    <row r="236" spans="1:6" ht="14.25">
      <c r="A236" s="231" t="s">
        <v>189</v>
      </c>
      <c r="B236" s="231"/>
      <c r="C236" s="231"/>
      <c r="D236" s="231"/>
      <c r="E236" s="231"/>
      <c r="F236" s="231"/>
    </row>
    <row r="237" spans="1:6" ht="46.5" customHeight="1">
      <c r="A237" s="49" t="s">
        <v>193</v>
      </c>
      <c r="B237" s="92" t="s">
        <v>195</v>
      </c>
      <c r="C237" s="49" t="s">
        <v>0</v>
      </c>
      <c r="D237" s="55">
        <v>0.3</v>
      </c>
      <c r="E237" s="94">
        <v>399.19</v>
      </c>
      <c r="F237" s="56">
        <f>ROUND(E237*D237,2)</f>
        <v>119.76</v>
      </c>
    </row>
    <row r="238" spans="1:6" ht="15">
      <c r="A238" s="49" t="s">
        <v>196</v>
      </c>
      <c r="B238" s="92" t="s">
        <v>197</v>
      </c>
      <c r="C238" s="49" t="s">
        <v>0</v>
      </c>
      <c r="D238" s="55">
        <v>0.3</v>
      </c>
      <c r="E238" s="94">
        <v>79.27</v>
      </c>
      <c r="F238" s="56">
        <f>ROUND(E238*D238,2)</f>
        <v>23.78</v>
      </c>
    </row>
    <row r="239" spans="1:6" ht="45">
      <c r="A239" s="57" t="s">
        <v>198</v>
      </c>
      <c r="B239" s="92" t="s">
        <v>209</v>
      </c>
      <c r="C239" s="49" t="s">
        <v>0</v>
      </c>
      <c r="D239" s="55">
        <v>1.2</v>
      </c>
      <c r="E239" s="94">
        <v>387.16</v>
      </c>
      <c r="F239" s="56">
        <f>ROUND(E239*D239,2)</f>
        <v>464.59</v>
      </c>
    </row>
    <row r="240" spans="1:6" ht="15">
      <c r="A240" s="229" t="s">
        <v>48</v>
      </c>
      <c r="B240" s="229"/>
      <c r="C240" s="229"/>
      <c r="D240" s="229"/>
      <c r="E240" s="229"/>
      <c r="F240" s="53">
        <f>SUM(F237:F239)</f>
        <v>608.13</v>
      </c>
    </row>
    <row r="241" spans="1:6" ht="15">
      <c r="A241" s="229" t="s">
        <v>52</v>
      </c>
      <c r="B241" s="229"/>
      <c r="C241" s="229"/>
      <c r="D241" s="229"/>
      <c r="E241" s="229"/>
      <c r="F241" s="53">
        <f>F240</f>
        <v>608.13</v>
      </c>
    </row>
    <row r="242" spans="1:6" ht="15">
      <c r="A242" s="229" t="s">
        <v>53</v>
      </c>
      <c r="B242" s="229"/>
      <c r="C242" s="229"/>
      <c r="D242" s="229"/>
      <c r="E242" s="229"/>
      <c r="F242" s="53">
        <f>F241</f>
        <v>608.13</v>
      </c>
    </row>
    <row r="243" spans="1:6" ht="15">
      <c r="A243" s="230" t="s">
        <v>194</v>
      </c>
      <c r="B243" s="230"/>
      <c r="C243" s="230"/>
      <c r="D243" s="230"/>
      <c r="E243" s="230"/>
      <c r="F243" s="230"/>
    </row>
    <row r="244" spans="1:6" ht="15">
      <c r="A244" s="230" t="s">
        <v>206</v>
      </c>
      <c r="B244" s="230"/>
      <c r="C244" s="230"/>
      <c r="D244" s="230"/>
      <c r="E244" s="230"/>
      <c r="F244" s="230"/>
    </row>
    <row r="246" spans="1:6" ht="14.25">
      <c r="A246" s="231" t="s">
        <v>190</v>
      </c>
      <c r="B246" s="231"/>
      <c r="C246" s="231"/>
      <c r="D246" s="231"/>
      <c r="E246" s="231"/>
      <c r="F246" s="231"/>
    </row>
    <row r="247" spans="1:6" ht="15">
      <c r="A247" s="232" t="s">
        <v>225</v>
      </c>
      <c r="B247" s="233"/>
      <c r="C247" s="233"/>
      <c r="D247" s="233"/>
      <c r="E247" s="233"/>
      <c r="F247" s="233"/>
    </row>
    <row r="248" spans="1:6" ht="15">
      <c r="A248" s="234" t="s">
        <v>227</v>
      </c>
      <c r="B248" s="235"/>
      <c r="C248" s="235"/>
      <c r="D248" s="235"/>
      <c r="E248" s="235"/>
      <c r="F248" s="235"/>
    </row>
    <row r="249" spans="1:6" ht="15">
      <c r="A249" s="49" t="s">
        <v>42</v>
      </c>
      <c r="B249" s="50" t="s">
        <v>43</v>
      </c>
      <c r="C249" s="50" t="s">
        <v>44</v>
      </c>
      <c r="D249" s="50" t="s">
        <v>45</v>
      </c>
      <c r="E249" s="50" t="s">
        <v>46</v>
      </c>
      <c r="F249" s="50" t="s">
        <v>30</v>
      </c>
    </row>
    <row r="250" spans="1:6" ht="14.25">
      <c r="A250" s="231" t="s">
        <v>189</v>
      </c>
      <c r="B250" s="231"/>
      <c r="C250" s="231"/>
      <c r="D250" s="231"/>
      <c r="E250" s="231"/>
      <c r="F250" s="231"/>
    </row>
    <row r="251" spans="1:6" ht="30">
      <c r="A251" s="57" t="s">
        <v>226</v>
      </c>
      <c r="B251" s="93" t="s">
        <v>228</v>
      </c>
      <c r="C251" s="49" t="s">
        <v>0</v>
      </c>
      <c r="D251" s="55">
        <v>1</v>
      </c>
      <c r="E251" s="94">
        <v>96.02</v>
      </c>
      <c r="F251" s="56">
        <f>ROUND(E251*D251,2)</f>
        <v>96.02</v>
      </c>
    </row>
    <row r="252" spans="1:6" ht="15">
      <c r="A252" s="229" t="s">
        <v>48</v>
      </c>
      <c r="B252" s="229"/>
      <c r="C252" s="229"/>
      <c r="D252" s="229"/>
      <c r="E252" s="229"/>
      <c r="F252" s="53">
        <f>SUM(F251:F251)</f>
        <v>96.02</v>
      </c>
    </row>
    <row r="253" spans="1:6" ht="15">
      <c r="A253" s="229" t="s">
        <v>52</v>
      </c>
      <c r="B253" s="229"/>
      <c r="C253" s="229"/>
      <c r="D253" s="229"/>
      <c r="E253" s="229"/>
      <c r="F253" s="53">
        <f>F252</f>
        <v>96.02</v>
      </c>
    </row>
    <row r="254" spans="1:6" ht="15">
      <c r="A254" s="229" t="s">
        <v>53</v>
      </c>
      <c r="B254" s="229"/>
      <c r="C254" s="229"/>
      <c r="D254" s="229"/>
      <c r="E254" s="229"/>
      <c r="F254" s="53">
        <f>F253</f>
        <v>96.02</v>
      </c>
    </row>
    <row r="255" spans="1:6" ht="15">
      <c r="A255" s="230" t="s">
        <v>214</v>
      </c>
      <c r="B255" s="230"/>
      <c r="C255" s="230"/>
      <c r="D255" s="230"/>
      <c r="E255" s="230"/>
      <c r="F255" s="230"/>
    </row>
    <row r="256" spans="1:6" ht="15">
      <c r="A256" s="230" t="s">
        <v>236</v>
      </c>
      <c r="B256" s="230"/>
      <c r="C256" s="230"/>
      <c r="D256" s="230"/>
      <c r="E256" s="230"/>
      <c r="F256" s="230"/>
    </row>
    <row r="258" spans="1:6" ht="14.25">
      <c r="A258" s="231" t="s">
        <v>191</v>
      </c>
      <c r="B258" s="231"/>
      <c r="C258" s="231"/>
      <c r="D258" s="231"/>
      <c r="E258" s="231"/>
      <c r="F258" s="231"/>
    </row>
    <row r="259" spans="1:6" ht="15">
      <c r="A259" s="232" t="s">
        <v>229</v>
      </c>
      <c r="B259" s="233"/>
      <c r="C259" s="233"/>
      <c r="D259" s="233"/>
      <c r="E259" s="233"/>
      <c r="F259" s="233"/>
    </row>
    <row r="260" spans="1:6" ht="15">
      <c r="A260" s="234" t="s">
        <v>199</v>
      </c>
      <c r="B260" s="235"/>
      <c r="C260" s="235"/>
      <c r="D260" s="235"/>
      <c r="E260" s="235"/>
      <c r="F260" s="235"/>
    </row>
    <row r="261" spans="1:6" ht="15">
      <c r="A261" s="49" t="s">
        <v>42</v>
      </c>
      <c r="B261" s="50" t="s">
        <v>43</v>
      </c>
      <c r="C261" s="50" t="s">
        <v>44</v>
      </c>
      <c r="D261" s="50" t="s">
        <v>45</v>
      </c>
      <c r="E261" s="50" t="s">
        <v>46</v>
      </c>
      <c r="F261" s="50" t="s">
        <v>30</v>
      </c>
    </row>
    <row r="262" spans="1:6" ht="14.25">
      <c r="A262" s="231" t="s">
        <v>47</v>
      </c>
      <c r="B262" s="231"/>
      <c r="C262" s="231"/>
      <c r="D262" s="231"/>
      <c r="E262" s="231"/>
      <c r="F262" s="231"/>
    </row>
    <row r="263" spans="1:6" ht="45">
      <c r="A263" s="57" t="s">
        <v>230</v>
      </c>
      <c r="B263" s="54" t="s">
        <v>231</v>
      </c>
      <c r="C263" s="49" t="s">
        <v>40</v>
      </c>
      <c r="D263" s="55">
        <v>1</v>
      </c>
      <c r="E263" s="94">
        <v>219.84</v>
      </c>
      <c r="F263" s="56">
        <f>ROUND(E263*D263,2)</f>
        <v>219.84</v>
      </c>
    </row>
    <row r="264" spans="1:6" ht="15">
      <c r="A264" s="229" t="s">
        <v>48</v>
      </c>
      <c r="B264" s="229"/>
      <c r="C264" s="229"/>
      <c r="D264" s="229"/>
      <c r="E264" s="229"/>
      <c r="F264" s="53">
        <f>SUM(F263:F263)</f>
        <v>219.84</v>
      </c>
    </row>
    <row r="265" spans="1:6" ht="14.25">
      <c r="A265" s="231" t="s">
        <v>49</v>
      </c>
      <c r="B265" s="231"/>
      <c r="C265" s="231"/>
      <c r="D265" s="231"/>
      <c r="E265" s="231"/>
      <c r="F265" s="231"/>
    </row>
    <row r="266" spans="1:6" ht="15">
      <c r="A266" s="49" t="s">
        <v>167</v>
      </c>
      <c r="B266" s="97" t="s">
        <v>161</v>
      </c>
      <c r="C266" s="49" t="s">
        <v>50</v>
      </c>
      <c r="D266" s="55">
        <v>0.15</v>
      </c>
      <c r="E266" s="94">
        <v>17.010000000000002</v>
      </c>
      <c r="F266" s="56">
        <f>ROUND(E266*D266,2)</f>
        <v>2.5499999999999998</v>
      </c>
    </row>
    <row r="267" spans="1:6" ht="30">
      <c r="A267" s="57" t="s">
        <v>166</v>
      </c>
      <c r="B267" s="97" t="s">
        <v>162</v>
      </c>
      <c r="C267" s="49" t="s">
        <v>50</v>
      </c>
      <c r="D267" s="55">
        <v>0.15</v>
      </c>
      <c r="E267" s="94">
        <v>13.51</v>
      </c>
      <c r="F267" s="56">
        <f>ROUND(E267*D267,2)</f>
        <v>2.0299999999999998</v>
      </c>
    </row>
    <row r="268" spans="1:6" ht="15">
      <c r="A268" s="229" t="s">
        <v>51</v>
      </c>
      <c r="B268" s="229"/>
      <c r="C268" s="229"/>
      <c r="D268" s="229"/>
      <c r="E268" s="229"/>
      <c r="F268" s="53">
        <f>SUM(F266:F267)</f>
        <v>4.58</v>
      </c>
    </row>
    <row r="269" spans="1:6" ht="15">
      <c r="A269" s="229" t="s">
        <v>52</v>
      </c>
      <c r="B269" s="229"/>
      <c r="C269" s="229"/>
      <c r="D269" s="229"/>
      <c r="E269" s="229"/>
      <c r="F269" s="53">
        <f>F268+F264</f>
        <v>224.42000000000002</v>
      </c>
    </row>
    <row r="270" spans="1:6" ht="15">
      <c r="A270" s="229" t="s">
        <v>53</v>
      </c>
      <c r="B270" s="229"/>
      <c r="C270" s="229"/>
      <c r="D270" s="229"/>
      <c r="E270" s="229"/>
      <c r="F270" s="53">
        <f>F269</f>
        <v>224.42000000000002</v>
      </c>
    </row>
    <row r="271" spans="1:6" ht="15">
      <c r="A271" s="230" t="s">
        <v>207</v>
      </c>
      <c r="B271" s="230"/>
      <c r="C271" s="230"/>
      <c r="D271" s="230"/>
      <c r="E271" s="230"/>
      <c r="F271" s="230"/>
    </row>
    <row r="272" spans="1:6" ht="15">
      <c r="A272" s="230" t="s">
        <v>232</v>
      </c>
      <c r="B272" s="230"/>
      <c r="C272" s="230"/>
      <c r="D272" s="230"/>
      <c r="E272" s="230"/>
      <c r="F272" s="230"/>
    </row>
    <row r="274" spans="1:6" ht="14.25">
      <c r="A274" s="231" t="s">
        <v>238</v>
      </c>
      <c r="B274" s="231"/>
      <c r="C274" s="231"/>
      <c r="D274" s="231"/>
      <c r="E274" s="231"/>
      <c r="F274" s="231"/>
    </row>
    <row r="275" spans="1:6" ht="29.25" customHeight="1">
      <c r="A275" s="232" t="s">
        <v>239</v>
      </c>
      <c r="B275" s="233"/>
      <c r="C275" s="233"/>
      <c r="D275" s="233"/>
      <c r="E275" s="233"/>
      <c r="F275" s="233"/>
    </row>
    <row r="276" spans="1:6" ht="15">
      <c r="A276" s="234" t="s">
        <v>227</v>
      </c>
      <c r="B276" s="235"/>
      <c r="C276" s="235"/>
      <c r="D276" s="235"/>
      <c r="E276" s="235"/>
      <c r="F276" s="235"/>
    </row>
    <row r="277" spans="1:6" ht="15">
      <c r="A277" s="49" t="s">
        <v>42</v>
      </c>
      <c r="B277" s="50" t="s">
        <v>43</v>
      </c>
      <c r="C277" s="50" t="s">
        <v>44</v>
      </c>
      <c r="D277" s="50" t="s">
        <v>45</v>
      </c>
      <c r="E277" s="50" t="s">
        <v>46</v>
      </c>
      <c r="F277" s="50" t="s">
        <v>30</v>
      </c>
    </row>
    <row r="278" spans="1:6" ht="14.25">
      <c r="A278" s="231" t="s">
        <v>47</v>
      </c>
      <c r="B278" s="231"/>
      <c r="C278" s="231"/>
      <c r="D278" s="231"/>
      <c r="E278" s="231"/>
      <c r="F278" s="231"/>
    </row>
    <row r="279" spans="1:6" ht="58.5" customHeight="1">
      <c r="A279" s="57" t="s">
        <v>240</v>
      </c>
      <c r="B279" s="103" t="s">
        <v>241</v>
      </c>
      <c r="C279" s="49" t="s">
        <v>0</v>
      </c>
      <c r="D279" s="55">
        <v>1</v>
      </c>
      <c r="E279" s="94">
        <v>375.42</v>
      </c>
      <c r="F279" s="56">
        <f>ROUND(E279*D279,2)</f>
        <v>375.42</v>
      </c>
    </row>
    <row r="280" spans="1:6" ht="30">
      <c r="A280" s="57" t="s">
        <v>242</v>
      </c>
      <c r="B280" s="104" t="s">
        <v>243</v>
      </c>
      <c r="C280" s="49" t="s">
        <v>74</v>
      </c>
      <c r="D280" s="55">
        <v>9</v>
      </c>
      <c r="E280" s="94">
        <v>3.04</v>
      </c>
      <c r="F280" s="56">
        <f>ROUND(E280*D280,2)</f>
        <v>27.36</v>
      </c>
    </row>
    <row r="281" spans="1:6" ht="30">
      <c r="A281" s="49">
        <v>370</v>
      </c>
      <c r="B281" s="104" t="s">
        <v>244</v>
      </c>
      <c r="C281" s="49" t="s">
        <v>12</v>
      </c>
      <c r="D281" s="55">
        <v>8.9999999999999993E-3</v>
      </c>
      <c r="E281" s="94">
        <v>60</v>
      </c>
      <c r="F281" s="56">
        <f>ROUND(E281*D281,2)</f>
        <v>0.54</v>
      </c>
    </row>
    <row r="282" spans="1:6" ht="15">
      <c r="A282" s="57">
        <v>1379</v>
      </c>
      <c r="B282" s="103" t="s">
        <v>245</v>
      </c>
      <c r="C282" s="49" t="s">
        <v>33</v>
      </c>
      <c r="D282" s="55">
        <v>2.8</v>
      </c>
      <c r="E282" s="94">
        <v>0.35</v>
      </c>
      <c r="F282" s="56">
        <f>ROUND(E282*D282,2)</f>
        <v>0.98</v>
      </c>
    </row>
    <row r="283" spans="1:6" ht="15">
      <c r="A283" s="229" t="s">
        <v>48</v>
      </c>
      <c r="B283" s="229"/>
      <c r="C283" s="229"/>
      <c r="D283" s="229"/>
      <c r="E283" s="229"/>
      <c r="F283" s="53">
        <f>SUM(F279:F282)</f>
        <v>404.30000000000007</v>
      </c>
    </row>
    <row r="284" spans="1:6" ht="14.25">
      <c r="A284" s="236" t="s">
        <v>49</v>
      </c>
      <c r="B284" s="237"/>
      <c r="C284" s="237"/>
      <c r="D284" s="237"/>
      <c r="E284" s="237"/>
      <c r="F284" s="238"/>
    </row>
    <row r="285" spans="1:6" ht="15">
      <c r="A285" s="49" t="s">
        <v>178</v>
      </c>
      <c r="B285" s="51" t="s">
        <v>156</v>
      </c>
      <c r="C285" s="50" t="s">
        <v>50</v>
      </c>
      <c r="D285" s="52">
        <v>1</v>
      </c>
      <c r="E285" s="70">
        <v>16.84</v>
      </c>
      <c r="F285" s="56">
        <f>ROUND(E285*D285,2)</f>
        <v>16.84</v>
      </c>
    </row>
    <row r="286" spans="1:6" ht="15">
      <c r="A286" s="49" t="s">
        <v>179</v>
      </c>
      <c r="B286" s="51" t="s">
        <v>157</v>
      </c>
      <c r="C286" s="50" t="s">
        <v>50</v>
      </c>
      <c r="D286" s="52">
        <v>1.2</v>
      </c>
      <c r="E286" s="70">
        <v>12.04</v>
      </c>
      <c r="F286" s="56">
        <f>ROUND(E286*D286,2)</f>
        <v>14.45</v>
      </c>
    </row>
    <row r="287" spans="1:6" ht="15">
      <c r="A287" s="229" t="s">
        <v>51</v>
      </c>
      <c r="B287" s="229"/>
      <c r="C287" s="229"/>
      <c r="D287" s="229"/>
      <c r="E287" s="229"/>
      <c r="F287" s="53">
        <f>SUM(F285:F286)</f>
        <v>31.29</v>
      </c>
    </row>
    <row r="288" spans="1:6" ht="15">
      <c r="A288" s="229" t="s">
        <v>52</v>
      </c>
      <c r="B288" s="229"/>
      <c r="C288" s="229"/>
      <c r="D288" s="229"/>
      <c r="E288" s="229"/>
      <c r="F288" s="53">
        <f>F287+F283</f>
        <v>435.59000000000009</v>
      </c>
    </row>
    <row r="289" spans="1:6" ht="15">
      <c r="A289" s="229" t="s">
        <v>53</v>
      </c>
      <c r="B289" s="229"/>
      <c r="C289" s="229"/>
      <c r="D289" s="229"/>
      <c r="E289" s="229"/>
      <c r="F289" s="53">
        <f>F288</f>
        <v>435.59000000000009</v>
      </c>
    </row>
    <row r="290" spans="1:6" ht="15">
      <c r="A290" s="230" t="s">
        <v>247</v>
      </c>
      <c r="B290" s="230"/>
      <c r="C290" s="230"/>
      <c r="D290" s="230"/>
      <c r="E290" s="230"/>
      <c r="F290" s="230"/>
    </row>
    <row r="291" spans="1:6" ht="15">
      <c r="A291" s="230" t="s">
        <v>246</v>
      </c>
      <c r="B291" s="230"/>
      <c r="C291" s="230"/>
      <c r="D291" s="230"/>
      <c r="E291" s="230"/>
      <c r="F291" s="230"/>
    </row>
  </sheetData>
  <mergeCells count="190">
    <mergeCell ref="A268:E268"/>
    <mergeCell ref="A269:E269"/>
    <mergeCell ref="A270:E270"/>
    <mergeCell ref="A271:F271"/>
    <mergeCell ref="A272:F272"/>
    <mergeCell ref="A258:F258"/>
    <mergeCell ref="A259:F259"/>
    <mergeCell ref="A260:F260"/>
    <mergeCell ref="A262:F262"/>
    <mergeCell ref="A264:E264"/>
    <mergeCell ref="A265:F265"/>
    <mergeCell ref="A241:E241"/>
    <mergeCell ref="A242:E242"/>
    <mergeCell ref="A243:F243"/>
    <mergeCell ref="A244:F244"/>
    <mergeCell ref="A228:E228"/>
    <mergeCell ref="A229:F229"/>
    <mergeCell ref="A230:F230"/>
    <mergeCell ref="A232:F232"/>
    <mergeCell ref="A233:F233"/>
    <mergeCell ref="A254:E254"/>
    <mergeCell ref="A255:F255"/>
    <mergeCell ref="A256:F256"/>
    <mergeCell ref="A246:F246"/>
    <mergeCell ref="A247:F247"/>
    <mergeCell ref="A248:F248"/>
    <mergeCell ref="A250:F250"/>
    <mergeCell ref="A252:E252"/>
    <mergeCell ref="A253:E253"/>
    <mergeCell ref="A181:E181"/>
    <mergeCell ref="A184:E184"/>
    <mergeCell ref="A202:F202"/>
    <mergeCell ref="A185:E185"/>
    <mergeCell ref="A186:E186"/>
    <mergeCell ref="A187:F187"/>
    <mergeCell ref="A188:F188"/>
    <mergeCell ref="A190:F190"/>
    <mergeCell ref="A191:F191"/>
    <mergeCell ref="A192:F192"/>
    <mergeCell ref="A194:F194"/>
    <mergeCell ref="A196:E196"/>
    <mergeCell ref="A197:E197"/>
    <mergeCell ref="A198:E198"/>
    <mergeCell ref="A199:F199"/>
    <mergeCell ref="A200:F200"/>
    <mergeCell ref="A182:F182"/>
    <mergeCell ref="A171:F171"/>
    <mergeCell ref="A172:F172"/>
    <mergeCell ref="A173:F173"/>
    <mergeCell ref="A175:F175"/>
    <mergeCell ref="A169:F169"/>
    <mergeCell ref="A162:F162"/>
    <mergeCell ref="A165:E165"/>
    <mergeCell ref="A166:E166"/>
    <mergeCell ref="A167:E167"/>
    <mergeCell ref="A168:F168"/>
    <mergeCell ref="A14:E14"/>
    <mergeCell ref="A15:E15"/>
    <mergeCell ref="A16:E16"/>
    <mergeCell ref="A17:F17"/>
    <mergeCell ref="A18:F18"/>
    <mergeCell ref="A20:F20"/>
    <mergeCell ref="A159:F159"/>
    <mergeCell ref="A161:E161"/>
    <mergeCell ref="A1:F2"/>
    <mergeCell ref="A3:F3"/>
    <mergeCell ref="A4:F4"/>
    <mergeCell ref="A5:F5"/>
    <mergeCell ref="A6:F6"/>
    <mergeCell ref="A8:F8"/>
    <mergeCell ref="A10:E10"/>
    <mergeCell ref="A11:F11"/>
    <mergeCell ref="A151:E151"/>
    <mergeCell ref="A152:F152"/>
    <mergeCell ref="A153:F153"/>
    <mergeCell ref="A155:F155"/>
    <mergeCell ref="A156:F156"/>
    <mergeCell ref="A157:F157"/>
    <mergeCell ref="A34:E34"/>
    <mergeCell ref="A35:E35"/>
    <mergeCell ref="A36:F36"/>
    <mergeCell ref="A37:F37"/>
    <mergeCell ref="A39:F39"/>
    <mergeCell ref="A40:F40"/>
    <mergeCell ref="A21:F21"/>
    <mergeCell ref="A22:F22"/>
    <mergeCell ref="A24:F24"/>
    <mergeCell ref="A29:E29"/>
    <mergeCell ref="A30:F30"/>
    <mergeCell ref="A33:E33"/>
    <mergeCell ref="A52:E52"/>
    <mergeCell ref="A53:F53"/>
    <mergeCell ref="A54:F54"/>
    <mergeCell ref="A56:F56"/>
    <mergeCell ref="A57:F57"/>
    <mergeCell ref="A58:F58"/>
    <mergeCell ref="A41:F41"/>
    <mergeCell ref="A43:F43"/>
    <mergeCell ref="A46:E46"/>
    <mergeCell ref="A47:F47"/>
    <mergeCell ref="A50:E50"/>
    <mergeCell ref="A51:E51"/>
    <mergeCell ref="A66:F66"/>
    <mergeCell ref="A71:E71"/>
    <mergeCell ref="A77:F77"/>
    <mergeCell ref="A78:F78"/>
    <mergeCell ref="A60:F60"/>
    <mergeCell ref="A62:E62"/>
    <mergeCell ref="A63:F63"/>
    <mergeCell ref="A65:E65"/>
    <mergeCell ref="A72:E72"/>
    <mergeCell ref="A73:E73"/>
    <mergeCell ref="A90:F90"/>
    <mergeCell ref="A79:F79"/>
    <mergeCell ref="A81:F81"/>
    <mergeCell ref="A86:E86"/>
    <mergeCell ref="A87:E87"/>
    <mergeCell ref="A88:E88"/>
    <mergeCell ref="A89:F89"/>
    <mergeCell ref="A74:F74"/>
    <mergeCell ref="A75:F75"/>
    <mergeCell ref="A121:E121"/>
    <mergeCell ref="A99:E99"/>
    <mergeCell ref="A100:E100"/>
    <mergeCell ref="A101:E101"/>
    <mergeCell ref="A102:F102"/>
    <mergeCell ref="A103:F103"/>
    <mergeCell ref="A105:F105"/>
    <mergeCell ref="A92:F92"/>
    <mergeCell ref="A93:F93"/>
    <mergeCell ref="A94:F94"/>
    <mergeCell ref="A96:F96"/>
    <mergeCell ref="A109:F109"/>
    <mergeCell ref="A111:E111"/>
    <mergeCell ref="A112:F112"/>
    <mergeCell ref="A115:E115"/>
    <mergeCell ref="A106:F106"/>
    <mergeCell ref="A107:F107"/>
    <mergeCell ref="A116:F116"/>
    <mergeCell ref="A119:E119"/>
    <mergeCell ref="A120:E120"/>
    <mergeCell ref="A125:F125"/>
    <mergeCell ref="A126:F126"/>
    <mergeCell ref="A127:F127"/>
    <mergeCell ref="A129:F129"/>
    <mergeCell ref="A140:F140"/>
    <mergeCell ref="A141:F141"/>
    <mergeCell ref="A132:E132"/>
    <mergeCell ref="A133:F133"/>
    <mergeCell ref="A122:F122"/>
    <mergeCell ref="A123:F123"/>
    <mergeCell ref="A145:F145"/>
    <mergeCell ref="A147:F147"/>
    <mergeCell ref="A137:E137"/>
    <mergeCell ref="A138:E138"/>
    <mergeCell ref="A139:E139"/>
    <mergeCell ref="A143:F143"/>
    <mergeCell ref="A144:F144"/>
    <mergeCell ref="A149:E149"/>
    <mergeCell ref="A150:E150"/>
    <mergeCell ref="A213:E213"/>
    <mergeCell ref="A226:E226"/>
    <mergeCell ref="A227:E227"/>
    <mergeCell ref="A240:E240"/>
    <mergeCell ref="A203:F203"/>
    <mergeCell ref="A214:E214"/>
    <mergeCell ref="A215:F215"/>
    <mergeCell ref="A216:F216"/>
    <mergeCell ref="A204:F204"/>
    <mergeCell ref="A206:F206"/>
    <mergeCell ref="A208:E208"/>
    <mergeCell ref="A209:F209"/>
    <mergeCell ref="A212:E212"/>
    <mergeCell ref="A234:F234"/>
    <mergeCell ref="A218:F218"/>
    <mergeCell ref="A219:F219"/>
    <mergeCell ref="A220:F220"/>
    <mergeCell ref="A222:F222"/>
    <mergeCell ref="A236:F236"/>
    <mergeCell ref="A287:E287"/>
    <mergeCell ref="A288:E288"/>
    <mergeCell ref="A289:E289"/>
    <mergeCell ref="A290:F290"/>
    <mergeCell ref="A291:F291"/>
    <mergeCell ref="A274:F274"/>
    <mergeCell ref="A275:F275"/>
    <mergeCell ref="A276:F276"/>
    <mergeCell ref="A278:F278"/>
    <mergeCell ref="A283:E283"/>
    <mergeCell ref="A284:F284"/>
  </mergeCells>
  <pageMargins left="0.11811023622047245" right="0.11811023622047245" top="0.78740157480314965" bottom="0.78740157480314965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G23"/>
  <sheetViews>
    <sheetView workbookViewId="0">
      <selection activeCell="B25" sqref="B25"/>
    </sheetView>
  </sheetViews>
  <sheetFormatPr defaultRowHeight="12.75"/>
  <cols>
    <col min="1" max="1" width="53.5703125" bestFit="1" customWidth="1"/>
    <col min="2" max="2" width="25.140625" bestFit="1" customWidth="1"/>
    <col min="3" max="3" width="7.85546875" bestFit="1" customWidth="1"/>
    <col min="4" max="4" width="9.7109375" bestFit="1" customWidth="1"/>
    <col min="5" max="5" width="8.85546875" bestFit="1" customWidth="1"/>
    <col min="6" max="6" width="10.140625" bestFit="1" customWidth="1"/>
    <col min="7" max="7" width="10.42578125" bestFit="1" customWidth="1"/>
  </cols>
  <sheetData>
    <row r="1" spans="1:7" ht="13.5">
      <c r="A1" s="41" t="s">
        <v>251</v>
      </c>
      <c r="B1" s="41"/>
      <c r="C1" s="108"/>
      <c r="D1" s="41"/>
      <c r="E1" s="41"/>
      <c r="F1" s="41"/>
      <c r="G1" s="41"/>
    </row>
    <row r="2" spans="1:7" ht="13.5">
      <c r="A2" s="41" t="s">
        <v>252</v>
      </c>
      <c r="B2" s="41"/>
      <c r="C2" s="108"/>
      <c r="D2" s="41"/>
      <c r="E2" s="41"/>
      <c r="F2" s="41"/>
      <c r="G2" s="41"/>
    </row>
    <row r="3" spans="1:7" ht="40.5">
      <c r="A3" s="76"/>
      <c r="B3" s="76"/>
      <c r="C3" s="109" t="s">
        <v>253</v>
      </c>
      <c r="D3" s="76" t="s">
        <v>254</v>
      </c>
      <c r="E3" s="110" t="s">
        <v>255</v>
      </c>
      <c r="F3" s="266" t="s">
        <v>256</v>
      </c>
      <c r="G3" s="266"/>
    </row>
    <row r="4" spans="1:7" ht="13.5">
      <c r="A4" s="41" t="s">
        <v>257</v>
      </c>
      <c r="B4" s="41"/>
      <c r="C4" s="108"/>
      <c r="D4" s="41"/>
      <c r="E4" s="41"/>
      <c r="F4" s="41" t="s">
        <v>258</v>
      </c>
      <c r="G4" s="41" t="s">
        <v>259</v>
      </c>
    </row>
    <row r="5" spans="1:7" ht="13.5">
      <c r="A5" s="41" t="s">
        <v>260</v>
      </c>
      <c r="B5" s="41"/>
      <c r="C5" s="108" t="s">
        <v>261</v>
      </c>
      <c r="D5" s="111">
        <v>0.03</v>
      </c>
      <c r="E5" s="41" t="s">
        <v>262</v>
      </c>
      <c r="F5" s="112">
        <v>0.03</v>
      </c>
      <c r="G5" s="112">
        <v>5.5E-2</v>
      </c>
    </row>
    <row r="6" spans="1:7" ht="13.5">
      <c r="A6" s="41" t="s">
        <v>263</v>
      </c>
      <c r="B6" s="41"/>
      <c r="C6" s="108" t="s">
        <v>264</v>
      </c>
      <c r="D6" s="111">
        <v>8.0000000000000002E-3</v>
      </c>
      <c r="E6" s="41" t="s">
        <v>262</v>
      </c>
      <c r="F6" s="112">
        <v>8.0000000000000002E-3</v>
      </c>
      <c r="G6" s="112">
        <v>0.01</v>
      </c>
    </row>
    <row r="7" spans="1:7" ht="13.5">
      <c r="A7" s="41" t="s">
        <v>265</v>
      </c>
      <c r="B7" s="41"/>
      <c r="C7" s="108" t="s">
        <v>266</v>
      </c>
      <c r="D7" s="111">
        <v>9.7000000000000003E-3</v>
      </c>
      <c r="E7" s="41" t="s">
        <v>262</v>
      </c>
      <c r="F7" s="112">
        <v>9.7000000000000003E-3</v>
      </c>
      <c r="G7" s="112">
        <v>1.2699999999999999E-2</v>
      </c>
    </row>
    <row r="8" spans="1:7" ht="13.5">
      <c r="A8" s="41" t="s">
        <v>267</v>
      </c>
      <c r="B8" s="41"/>
      <c r="C8" s="108" t="s">
        <v>268</v>
      </c>
      <c r="D8" s="111">
        <v>5.8999999999999999E-3</v>
      </c>
      <c r="E8" s="41" t="s">
        <v>262</v>
      </c>
      <c r="F8" s="112">
        <v>5.8999999999999999E-3</v>
      </c>
      <c r="G8" s="112">
        <v>1.3899999999999999E-2</v>
      </c>
    </row>
    <row r="9" spans="1:7" ht="13.5">
      <c r="A9" s="41" t="s">
        <v>269</v>
      </c>
      <c r="B9" s="41"/>
      <c r="C9" s="108" t="s">
        <v>270</v>
      </c>
      <c r="D9" s="111">
        <v>7.9000000000000001E-2</v>
      </c>
      <c r="E9" s="41" t="s">
        <v>262</v>
      </c>
      <c r="F9" s="112">
        <v>6.1600000000000002E-2</v>
      </c>
      <c r="G9" s="112">
        <v>8.9599999999999999E-2</v>
      </c>
    </row>
    <row r="10" spans="1:7" ht="13.5">
      <c r="A10" s="41" t="s">
        <v>271</v>
      </c>
      <c r="B10" s="41" t="s">
        <v>272</v>
      </c>
      <c r="C10" s="108" t="s">
        <v>273</v>
      </c>
      <c r="D10" s="111">
        <v>6.4999999999999997E-3</v>
      </c>
      <c r="E10" s="41"/>
      <c r="F10" s="41" t="s">
        <v>274</v>
      </c>
      <c r="G10" s="41"/>
    </row>
    <row r="11" spans="1:7" ht="13.5">
      <c r="A11" s="41"/>
      <c r="B11" s="41" t="s">
        <v>275</v>
      </c>
      <c r="C11" s="108"/>
      <c r="D11" s="111">
        <v>0.03</v>
      </c>
      <c r="E11" s="41"/>
      <c r="F11" s="41"/>
      <c r="G11" s="41"/>
    </row>
    <row r="12" spans="1:7" ht="13.5">
      <c r="A12" s="41"/>
      <c r="B12" s="41" t="s">
        <v>276</v>
      </c>
      <c r="C12" s="108"/>
      <c r="D12" s="111">
        <v>0.02</v>
      </c>
      <c r="E12" s="41"/>
      <c r="F12" s="41"/>
      <c r="G12" s="41"/>
    </row>
    <row r="13" spans="1:7" ht="13.5">
      <c r="A13" s="41"/>
      <c r="B13" s="41" t="s">
        <v>277</v>
      </c>
      <c r="C13" s="108"/>
      <c r="D13" s="111">
        <v>4.4999999999999998E-2</v>
      </c>
      <c r="E13" s="41"/>
      <c r="F13" s="41"/>
      <c r="G13" s="41"/>
    </row>
    <row r="14" spans="1:7" ht="13.5">
      <c r="A14" s="41" t="s">
        <v>278</v>
      </c>
      <c r="B14" s="41"/>
      <c r="C14" s="108"/>
      <c r="D14" s="111">
        <v>0.20519999999999999</v>
      </c>
      <c r="E14" s="41"/>
      <c r="F14" s="112">
        <v>0.2034</v>
      </c>
      <c r="G14" s="112">
        <v>0.25</v>
      </c>
    </row>
    <row r="15" spans="1:7" ht="13.5">
      <c r="A15" s="41" t="s">
        <v>279</v>
      </c>
      <c r="B15" s="41"/>
      <c r="C15" s="108"/>
      <c r="D15" s="111">
        <v>0.2656</v>
      </c>
      <c r="E15" s="41"/>
      <c r="F15" s="41"/>
      <c r="G15" s="41"/>
    </row>
    <row r="16" spans="1:7" ht="13.5">
      <c r="A16" s="41"/>
      <c r="B16" s="41"/>
      <c r="C16" s="108"/>
      <c r="D16" s="41"/>
      <c r="E16" s="41"/>
      <c r="F16" s="41"/>
      <c r="G16" s="41"/>
    </row>
    <row r="17" spans="1:7" ht="13.5">
      <c r="A17" s="41" t="s">
        <v>280</v>
      </c>
      <c r="B17" s="41"/>
      <c r="C17" s="108"/>
      <c r="D17" s="41"/>
      <c r="E17" s="41"/>
      <c r="F17" s="41"/>
      <c r="G17" s="41"/>
    </row>
    <row r="18" spans="1:7" ht="13.5">
      <c r="A18" s="41"/>
      <c r="B18" s="41"/>
      <c r="C18" s="108"/>
      <c r="D18" s="41"/>
      <c r="E18" s="41"/>
      <c r="F18" s="41"/>
      <c r="G18" s="41"/>
    </row>
    <row r="19" spans="1:7" ht="13.5">
      <c r="A19" s="41" t="s">
        <v>281</v>
      </c>
      <c r="B19" s="41"/>
      <c r="C19" s="108"/>
      <c r="D19" s="41"/>
      <c r="E19" s="41"/>
      <c r="F19" s="41"/>
      <c r="G19" s="41"/>
    </row>
    <row r="20" spans="1:7" ht="13.5">
      <c r="A20" s="41"/>
      <c r="B20" s="41"/>
      <c r="C20" s="108"/>
      <c r="D20" s="41"/>
      <c r="E20" s="41"/>
      <c r="F20" s="41"/>
      <c r="G20" s="41"/>
    </row>
    <row r="21" spans="1:7">
      <c r="A21" s="267" t="s">
        <v>282</v>
      </c>
      <c r="B21" s="267"/>
      <c r="C21" s="267"/>
      <c r="D21" s="267"/>
      <c r="E21" s="267"/>
      <c r="F21" s="267"/>
      <c r="G21" s="267"/>
    </row>
    <row r="22" spans="1:7">
      <c r="A22" s="267"/>
      <c r="B22" s="267"/>
      <c r="C22" s="267"/>
      <c r="D22" s="267"/>
      <c r="E22" s="267"/>
      <c r="F22" s="267"/>
      <c r="G22" s="267"/>
    </row>
    <row r="23" spans="1:7" ht="13.5">
      <c r="A23" s="41"/>
      <c r="B23" s="41"/>
      <c r="C23" s="108"/>
      <c r="D23" s="41"/>
      <c r="E23" s="41"/>
      <c r="F23" s="41"/>
      <c r="G23" s="41"/>
    </row>
  </sheetData>
  <mergeCells count="2">
    <mergeCell ref="F3:G3"/>
    <mergeCell ref="A21:G22"/>
  </mergeCells>
  <pageMargins left="0.51181102362204722" right="0.51181102362204722" top="0.78740157480314965" bottom="0.78740157480314965" header="0.31496062992125984" footer="0.31496062992125984"/>
  <pageSetup paperSize="9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1</vt:i4>
      </vt:variant>
    </vt:vector>
  </HeadingPairs>
  <TitlesOfParts>
    <vt:vector size="5" baseType="lpstr">
      <vt:lpstr>Memorial de Calculo</vt:lpstr>
      <vt:lpstr>cronograma 1</vt:lpstr>
      <vt:lpstr>CCU</vt:lpstr>
      <vt:lpstr>BDI</vt:lpstr>
      <vt:lpstr>'Memorial de Calculo'!Titulos_de_impressao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Josi</dc:creator>
  <cp:lastModifiedBy>bruna.chaves</cp:lastModifiedBy>
  <cp:lastPrinted>2019-05-07T17:25:19Z</cp:lastPrinted>
  <dcterms:created xsi:type="dcterms:W3CDTF">2009-07-09T13:15:56Z</dcterms:created>
  <dcterms:modified xsi:type="dcterms:W3CDTF">2019-06-18T17:28:05Z</dcterms:modified>
</cp:coreProperties>
</file>