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9.wmf" ContentType="image/x-wmf"/>
  <Override PartName="/xl/media/image10.wmf" ContentType="image/x-wmf"/>
  <Override PartName="/xl/media/image11.wmf" ContentType="image/x-wmf"/>
  <Override PartName="/xl/media/image12.wmf" ContentType="image/x-wmf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TIPO 1 - 127V_BLOCOS" sheetId="1" state="visible" r:id="rId2"/>
    <sheet name="CCU" sheetId="2" state="visible" r:id="rId3"/>
    <sheet name="cronograma padrão tipo 1" sheetId="3" state="visible" r:id="rId4"/>
  </sheets>
  <definedNames>
    <definedName function="false" hidden="false" localSheetId="1" name="_xlnm.Print_Area" vbProcedure="false">CCU!$A$1:$F$294</definedName>
    <definedName function="false" hidden="false" localSheetId="2" name="_xlnm.Print_Area" vbProcedure="false">'cronograma padrão tipo 1'!$A$1:$N$109</definedName>
    <definedName function="false" hidden="false" localSheetId="0" name="_xlnm.Print_Area" vbProcedure="false">'TIPO 1 - 127V_BLOCOS'!$A$1:$J$637</definedName>
    <definedName function="false" hidden="false" localSheetId="0" name="_xlnm.Print_Titles" vbProcedure="false">'TIPO 1 - 127V_BLOCOS'!$1:$13</definedName>
    <definedName function="false" hidden="false" name="ACRE" vbProcedure="false">#REF!</definedName>
    <definedName function="false" hidden="false" name="ademir" vbProcedure="false">{#N/A,#N/A,FALSE,"Cronograma";#N/A,#N/A,FALSE,"Cronogr. 2"}</definedName>
    <definedName function="false" hidden="false" name="bosta" vbProcedure="false">{#N/A,#N/A,FALSE,"Cronograma";#N/A,#N/A,FALSE,"Cronogr. 2"}</definedName>
    <definedName function="false" hidden="false" name="CA´L" vbProcedure="false">{#N/A,#N/A,FALSE,"Cronograma";#N/A,#N/A,FALSE,"Cronogr. 2"}</definedName>
    <definedName function="false" hidden="false" name="concorrentes" vbProcedure="false">{#N/A,#N/A,FALSE,"Cronograma";#N/A,#N/A,FALSE,"Cronogr. 2"}</definedName>
    <definedName function="false" hidden="false" name="Popular" vbProcedure="false">{#N/A,#N/A,FALSE,"Cronograma";#N/A,#N/A,FALSE,"Cronogr. 2"}</definedName>
    <definedName function="false" hidden="false" name="rio" vbProcedure="false">{#N/A,#N/A,FALSE,"Cronograma";#N/A,#N/A,FALSE,"Cronogr. 2"}</definedName>
    <definedName function="false" hidden="false" name="SINAPI_AC" vbProcedure="false">#REF!</definedName>
    <definedName function="false" hidden="false" name="ss" vbProcedure="false">{#N/A,#N/A,FALSE,"Cronograma";#N/A,#N/A,FALSE,"Cronogr. 2"}</definedName>
    <definedName function="false" hidden="false" name="wrn.Cronograma." vbProcedure="false">{#N/A,#N/A,FALSE,"Cronograma";#N/A,#N/A,FALSE,"Cronogr. 2"}</definedName>
    <definedName function="false" hidden="false" name="wrn.GERAL." vbProcedure="false">{#N/A,#N/A,FALSE,"ET-CAPA";#N/A,#N/A,FALSE,"ET-PAG1";#N/A,#N/A,FALSE,"ET-PAG2";#N/A,#N/A,FALSE,"ET-PAG3";#N/A,#N/A,FALSE,"ET-PAG4";#N/A,#N/A,FALSE,"ET-PAG5"}</definedName>
    <definedName function="false" hidden="false" name="wrn.PENDENCIAS." vbProcedure="false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function="false" hidden="false" name="_Fill" vbProcedure="false">#REF!</definedName>
    <definedName function="false" hidden="false" name="_Key1" vbProcedure="false">#REF!</definedName>
    <definedName function="false" hidden="false" name="_Key2" vbProcedure="false">#REF!</definedName>
    <definedName function="false" hidden="false" name="_Order1" vbProcedure="false">255</definedName>
    <definedName function="false" hidden="false" name="_Order2" vbProcedure="false">255</definedName>
    <definedName function="false" hidden="false" name="_Sort" vbProcedure="false">#REF!</definedName>
    <definedName function="false" hidden="false" localSheetId="0" name="ACRE" vbProcedure="false">#REF!</definedName>
    <definedName function="false" hidden="false" localSheetId="0" name="Print_Area_0" vbProcedure="false">'TIPO 1 - 127V_BLOCOS'!$A$1:$J$640</definedName>
    <definedName function="false" hidden="false" localSheetId="0" name="Print_Area_0_0" vbProcedure="false">'TIPO 1 - 127V_BLOCOS'!$A$1:$J$637</definedName>
    <definedName function="false" hidden="false" localSheetId="0" name="Print_Area_0_0_0" vbProcedure="false">'TIPO 1 - 127V_BLOCOS'!$A$1:$J$640</definedName>
    <definedName function="false" hidden="false" localSheetId="0" name="Print_Area_0_0_0_0" vbProcedure="false">'TIPO 1 - 127V_BLOCOS'!$A$1:$J$634</definedName>
    <definedName function="false" hidden="false" localSheetId="0" name="Print_Area_0_0_0_0_0" vbProcedure="false">'TIPO 1 - 127V_BLOCOS'!$A$1:$J$634</definedName>
    <definedName function="false" hidden="false" localSheetId="0" name="Print_Area_0_0_0_0_0_0" vbProcedure="false">'TIPO 1 - 127V_BLOCOS'!$A$1:$J$634</definedName>
    <definedName function="false" hidden="false" localSheetId="0" name="Print_Area_0_0_0_0_0_0_0" vbProcedure="false">'TIPO 1 - 127V_BLOCOS'!$A$1:$J$634</definedName>
    <definedName function="false" hidden="false" localSheetId="0" name="Print_Area_0_0_0_0_0_0_0_0" vbProcedure="false">'TIPO 1 - 127V_BLOCOS'!$A$1:$J$634</definedName>
    <definedName function="false" hidden="false" localSheetId="0" name="Print_Area_0_0_0_0_0_0_0_0_0" vbProcedure="false">'TIPO 1 - 127V_BLOCOS'!$A$1:$J$634</definedName>
    <definedName function="false" hidden="false" localSheetId="0" name="Print_Area_0_0_0_0_0_0_0_0_0_0" vbProcedure="false">'TIPO 1 - 127V_BLOCOS'!$A$1:$J$634</definedName>
    <definedName function="false" hidden="false" localSheetId="0" name="Print_Titles_0" vbProcedure="false">'TIPO 1 - 127V_BLOCOS'!$1:$13</definedName>
    <definedName function="false" hidden="false" localSheetId="0" name="Print_Titles_0_0" vbProcedure="false">'TIPO 1 - 127V_BLOCOS'!$1:$13</definedName>
    <definedName function="false" hidden="false" localSheetId="0" name="Print_Titles_0_0_0" vbProcedure="false">'TIPO 1 - 127V_BLOCOS'!$1:$13</definedName>
    <definedName function="false" hidden="false" localSheetId="0" name="Print_Titles_0_0_0_0" vbProcedure="false">'TIPO 1 - 127V_BLOCOS'!$1:$13</definedName>
    <definedName function="false" hidden="false" localSheetId="0" name="Print_Titles_0_0_0_0_0" vbProcedure="false">'TIPO 1 - 127V_BLOCOS'!$1:$13</definedName>
    <definedName function="false" hidden="false" localSheetId="0" name="Print_Titles_0_0_0_0_0_0" vbProcedure="false">'TIPO 1 - 127V_BLOCOS'!$1:$13</definedName>
    <definedName function="false" hidden="false" localSheetId="0" name="Print_Titles_0_0_0_0_0_0_0" vbProcedure="false">'TIPO 1 - 127V_BLOCOS'!$1:$13</definedName>
    <definedName function="false" hidden="false" localSheetId="0" name="Print_Titles_0_0_0_0_0_0_0_0" vbProcedure="false">'TIPO 1 - 127V_BLOCOS'!$1:$13</definedName>
    <definedName function="false" hidden="false" localSheetId="0" name="Print_Titles_0_0_0_0_0_0_0_0_0" vbProcedure="false">'TIPO 1 - 127V_BLOCOS'!$1:$13</definedName>
    <definedName function="false" hidden="false" localSheetId="0" name="Print_Titles_0_0_0_0_0_0_0_0_0_0" vbProcedure="false">'TIPO 1 - 127V_BLOCOS'!$1:$13</definedName>
    <definedName function="false" hidden="false" localSheetId="0" name="SINAPI_AC" vbProcedure="false">#REF!</definedName>
    <definedName function="false" hidden="false" localSheetId="0" name="_Fill" vbProcedure="false">#REF!</definedName>
    <definedName function="false" hidden="false" localSheetId="0" name="_Key1" vbProcedure="false">#REF!</definedName>
    <definedName function="false" hidden="false" localSheetId="0" name="_Key2" vbProcedure="false">#REF!</definedName>
    <definedName function="false" hidden="false" localSheetId="0" name="_Sort" vbProcedure="false">#REF!</definedName>
    <definedName function="false" hidden="false" localSheetId="0" name="_xlnm.Print_Area" vbProcedure="false">'TIPO 1 - 127V_BLOCOS'!$A$1:$J$637</definedName>
    <definedName function="false" hidden="false" localSheetId="0" name="_xlnm.Print_Titles" vbProcedure="false">'TIPO 1 - 127V_BLOCOS'!$1:$13</definedName>
    <definedName function="false" hidden="false" localSheetId="0" name="_xlnm._FilterDatabase" vbProcedure="false">'TIPO 1 - 127V_BLOCOS'!$B$13:$J$623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<sst xmlns="http://schemas.openxmlformats.org/spreadsheetml/2006/main" count="2809" uniqueCount="1420">
  <si>
    <t xml:space="preserve">MINISTÉRIO DA EDUCAÇÃO</t>
  </si>
  <si>
    <t xml:space="preserve">Obra: Proinfância - Tipo 1- opção 127V com blocos</t>
  </si>
  <si>
    <t xml:space="preserve">Data de preço: Março/2019 sem desoneração</t>
  </si>
  <si>
    <t xml:space="preserve">Unidade federativa: Belo Horizonte - Minas Gerais</t>
  </si>
  <si>
    <t xml:space="preserve">BDI:</t>
  </si>
  <si>
    <t xml:space="preserve">ENDEREÇO: RUA A, ÁREA INSTITUCIONAL 4, LOTEAMENTO VERMELHO II, DISTRITO DE VERMELHO , MURIAÉ – MG.</t>
  </si>
  <si>
    <t xml:space="preserve"> Edificação principal do Proinfância  Tipo 1 – Escola Municipal Vermelho II – Muriaé – MG.</t>
  </si>
  <si>
    <t xml:space="preserve">Data: 29/07/2019</t>
  </si>
  <si>
    <t xml:space="preserve">Edificação principal do Proinfância 1</t>
  </si>
  <si>
    <t xml:space="preserve">UN</t>
  </si>
  <si>
    <t xml:space="preserve">ITEM</t>
  </si>
  <si>
    <t xml:space="preserve">CÓDIGO</t>
  </si>
  <si>
    <t xml:space="preserve">FONTE</t>
  </si>
  <si>
    <t xml:space="preserve">DESCRIÇÃO DOS SERVIÇOS</t>
  </si>
  <si>
    <t xml:space="preserve">UN.</t>
  </si>
  <si>
    <t xml:space="preserve">QUANT.</t>
  </si>
  <si>
    <t xml:space="preserve">CUSTO (R$)</t>
  </si>
  <si>
    <t xml:space="preserve">PREÇO (R$)</t>
  </si>
  <si>
    <t xml:space="preserve">VALOR (R$)</t>
  </si>
  <si>
    <t xml:space="preserve">SERVIÇOS PRELIMINARES </t>
  </si>
  <si>
    <t xml:space="preserve">1.1</t>
  </si>
  <si>
    <t xml:space="preserve">74209/1</t>
  </si>
  <si>
    <t xml:space="preserve">SINAPI</t>
  </si>
  <si>
    <t xml:space="preserve">Placa da obra em chapa de aço galvanizado, Padrão Governo Federal</t>
  </si>
  <si>
    <t xml:space="preserve"> m²</t>
  </si>
  <si>
    <t xml:space="preserve">1.2</t>
  </si>
  <si>
    <t xml:space="preserve">74220/1</t>
  </si>
  <si>
    <t xml:space="preserve">Tapume de chapa de madeira compensada, espessura 6mm (40x2,20m)</t>
  </si>
  <si>
    <t xml:space="preserve">1.3</t>
  </si>
  <si>
    <t xml:space="preserve">Entrada de energia elétrica aérea monofásica 50A com poste de concreto; inclusive cabeamento, caixa de proteção para medidor e aterramento</t>
  </si>
  <si>
    <t xml:space="preserve">un</t>
  </si>
  <si>
    <t xml:space="preserve">1.4</t>
  </si>
  <si>
    <t xml:space="preserve">C2850</t>
  </si>
  <si>
    <t xml:space="preserve">SEINFRA</t>
  </si>
  <si>
    <t xml:space="preserve">Ligação provisória de energia elétrica em canteiro de obra</t>
  </si>
  <si>
    <t xml:space="preserve">1.5</t>
  </si>
  <si>
    <t xml:space="preserve">C2851</t>
  </si>
  <si>
    <t xml:space="preserve">Instalação provisória de água </t>
  </si>
  <si>
    <t xml:space="preserve">1.6</t>
  </si>
  <si>
    <t xml:space="preserve">C2849</t>
  </si>
  <si>
    <t xml:space="preserve">Instalações provisórias de esgoto</t>
  </si>
  <si>
    <t xml:space="preserve">1.7</t>
  </si>
  <si>
    <t xml:space="preserve">Execução de sanitário e vestiário em canteiro de obra, inclusive instalação e aparelhos</t>
  </si>
  <si>
    <t xml:space="preserve">1.8</t>
  </si>
  <si>
    <t xml:space="preserve">Barracão para escritório de obra porte pequeno s=20,00m²</t>
  </si>
  <si>
    <t xml:space="preserve">1.9</t>
  </si>
  <si>
    <t xml:space="preserve">Barracão provisório para deposito</t>
  </si>
  <si>
    <t xml:space="preserve">1.10</t>
  </si>
  <si>
    <t xml:space="preserve">74077/3</t>
  </si>
  <si>
    <t xml:space="preserve">Locação da obra (execução de gabarito) </t>
  </si>
  <si>
    <t xml:space="preserve">1.11</t>
  </si>
  <si>
    <t xml:space="preserve">C2290</t>
  </si>
  <si>
    <t xml:space="preserve">Sondagem do terreno (mínimo de 2 furos com 7m de profundidade para até 200m²)</t>
  </si>
  <si>
    <t xml:space="preserve">m</t>
  </si>
  <si>
    <t xml:space="preserve">1.12</t>
  </si>
  <si>
    <t xml:space="preserve">73859/2</t>
  </si>
  <si>
    <t xml:space="preserve">Limpeza mecanizada de terreno com remoção de camada vegetal</t>
  </si>
  <si>
    <t xml:space="preserve">Subtotal </t>
  </si>
  <si>
    <t xml:space="preserve">MOVIMENTO DE TERRA PARA FUNDAÇÕES</t>
  </si>
  <si>
    <t xml:space="preserve">2.1</t>
  </si>
  <si>
    <t xml:space="preserve">EDIFICAÇÃO</t>
  </si>
  <si>
    <t xml:space="preserve">2.1.1</t>
  </si>
  <si>
    <t xml:space="preserve">Aterro apiloado em camadas de 0,20 m com material argilo - arenoso (entre baldrames)</t>
  </si>
  <si>
    <t xml:space="preserve">m³</t>
  </si>
  <si>
    <t xml:space="preserve">2.1.2</t>
  </si>
  <si>
    <t xml:space="preserve">Escavação manual de valas em qualquer terreno exceto rocha até h=2,0 m </t>
  </si>
  <si>
    <t xml:space="preserve">2.1.3</t>
  </si>
  <si>
    <t xml:space="preserve">Regularização e compactação do fundo de valas </t>
  </si>
  <si>
    <t xml:space="preserve">m²</t>
  </si>
  <si>
    <t xml:space="preserve">2.1.4</t>
  </si>
  <si>
    <t xml:space="preserve">Reaterro apiloado de vala com material da obra  </t>
  </si>
  <si>
    <t xml:space="preserve">2.2</t>
  </si>
  <si>
    <t xml:space="preserve">MURETA E ABRIGO GÁS</t>
  </si>
  <si>
    <t xml:space="preserve">2.2.1</t>
  </si>
  <si>
    <t xml:space="preserve">2.2.2</t>
  </si>
  <si>
    <t xml:space="preserve">2.2.3</t>
  </si>
  <si>
    <t xml:space="preserve">2.3</t>
  </si>
  <si>
    <t xml:space="preserve">CASTELO D'ÁGUA</t>
  </si>
  <si>
    <t xml:space="preserve">2.3.1</t>
  </si>
  <si>
    <t xml:space="preserve">2.3.2</t>
  </si>
  <si>
    <t xml:space="preserve">2.3.3</t>
  </si>
  <si>
    <t xml:space="preserve">FUNDAÇÕES</t>
  </si>
  <si>
    <t xml:space="preserve">3.1</t>
  </si>
  <si>
    <t xml:space="preserve">CONCRETO ARMADO PARA FUNDAÇÕES - BLOCOS</t>
  </si>
  <si>
    <t xml:space="preserve">3.1.1</t>
  </si>
  <si>
    <t xml:space="preserve">Estaca Ø 20cm escavada manualmente fck= 15MPa, sem armação</t>
  </si>
  <si>
    <t xml:space="preserve">3.1.2</t>
  </si>
  <si>
    <t xml:space="preserve">Estaca Ø 40cm escavada manualmente fck= 15MPa, sem armação</t>
  </si>
  <si>
    <t xml:space="preserve">3.1.3</t>
  </si>
  <si>
    <t xml:space="preserve">Lastro de concreto não-estrutural, espessura 5cm</t>
  </si>
  <si>
    <t xml:space="preserve">3.1.4</t>
  </si>
  <si>
    <t xml:space="preserve">CONS.01</t>
  </si>
  <si>
    <t xml:space="preserve">FNDE</t>
  </si>
  <si>
    <t xml:space="preserve">Forma de madeira em tábuas para fundações, com reaproveitamento</t>
  </si>
  <si>
    <t xml:space="preserve">3.1.5</t>
  </si>
  <si>
    <t xml:space="preserve">Armação de aço CA-50 Ø 10mm; incluso fornecimento, corte, dobra e colocação</t>
  </si>
  <si>
    <t xml:space="preserve">kg</t>
  </si>
  <si>
    <t xml:space="preserve">3.1.6</t>
  </si>
  <si>
    <t xml:space="preserve">Armação de aço CA-50 Ø 12,5mm; incluso fornecimento, corte, dobra e colocação</t>
  </si>
  <si>
    <t xml:space="preserve">3.1.7</t>
  </si>
  <si>
    <t xml:space="preserve">Armação de aço CA-60 Ø 5,0mm; incluso fornecimento, corte, dobra e colocação</t>
  </si>
  <si>
    <t xml:space="preserve">3.1.8</t>
  </si>
  <si>
    <t xml:space="preserve">Concreto Bombeado fck= 25MPa; incluindo preparo, lançamento e adensamento</t>
  </si>
  <si>
    <t xml:space="preserve">3.2</t>
  </si>
  <si>
    <t xml:space="preserve">CONCRETO ARMADO PARA FUNDAÇÕES - VIGAS BALDRAMES</t>
  </si>
  <si>
    <t xml:space="preserve">3.2.1</t>
  </si>
  <si>
    <t xml:space="preserve">CONS.02</t>
  </si>
  <si>
    <t xml:space="preserve">3.2.2</t>
  </si>
  <si>
    <t xml:space="preserve">Armação de aço CA-50 Ø 6,3mm; incluso fornecimento, corte, dobra e colocação</t>
  </si>
  <si>
    <t xml:space="preserve">3.2.3</t>
  </si>
  <si>
    <t xml:space="preserve">Armação de aço CA-50 Ø 8mm; incluso fornecimento, corte, dobra e colocação</t>
  </si>
  <si>
    <t xml:space="preserve">3.2.4</t>
  </si>
  <si>
    <t xml:space="preserve">3.2.5</t>
  </si>
  <si>
    <t xml:space="preserve">3.2.6</t>
  </si>
  <si>
    <t xml:space="preserve">3.2.7</t>
  </si>
  <si>
    <t xml:space="preserve">3.3</t>
  </si>
  <si>
    <t xml:space="preserve">FUNDAÇÃO DO CASTELO D'ÁGUA</t>
  </si>
  <si>
    <t xml:space="preserve">3.3.1</t>
  </si>
  <si>
    <t xml:space="preserve">Estaca Ø 25cm escavada manualmente fck= 15MPa, sem armação - 7m</t>
  </si>
  <si>
    <t xml:space="preserve">3.3.2</t>
  </si>
  <si>
    <t xml:space="preserve">Corte e reparo em cabeça de estaca</t>
  </si>
  <si>
    <t xml:space="preserve">3.3.3</t>
  </si>
  <si>
    <t xml:space="preserve">3.3.4</t>
  </si>
  <si>
    <t xml:space="preserve">CONS.03</t>
  </si>
  <si>
    <t xml:space="preserve">3.3.5</t>
  </si>
  <si>
    <t xml:space="preserve">3.3.6</t>
  </si>
  <si>
    <t xml:space="preserve">3.3.7</t>
  </si>
  <si>
    <t xml:space="preserve">Armação de aço CA-50 Ø 25mm; incluso fornecimento, corte, dobra e colocação</t>
  </si>
  <si>
    <t xml:space="preserve">3.3.8</t>
  </si>
  <si>
    <t xml:space="preserve">Armação de aço CA-60 Ø 4,2mm; incluso fornecimento, corte, dobra e colocação</t>
  </si>
  <si>
    <t xml:space="preserve">3.3.9</t>
  </si>
  <si>
    <t xml:space="preserve">3.4</t>
  </si>
  <si>
    <t xml:space="preserve">ABRIGO DE GÁS - BLOCOS</t>
  </si>
  <si>
    <t xml:space="preserve">3.4.1</t>
  </si>
  <si>
    <t xml:space="preserve">Estaca Ø 30cm escavada manualmente fck= 15MPa, sem armação</t>
  </si>
  <si>
    <t xml:space="preserve">3.4.2</t>
  </si>
  <si>
    <t xml:space="preserve">3.4.3</t>
  </si>
  <si>
    <t xml:space="preserve">CONS.04</t>
  </si>
  <si>
    <t xml:space="preserve">3.4.4</t>
  </si>
  <si>
    <t xml:space="preserve">3.4.6</t>
  </si>
  <si>
    <t xml:space="preserve">3.5</t>
  </si>
  <si>
    <t xml:space="preserve">MURETA E ABRIGO DE GÁS - VIGAS BALDRAME</t>
  </si>
  <si>
    <t xml:space="preserve">3.5.1</t>
  </si>
  <si>
    <t xml:space="preserve">3.5.2</t>
  </si>
  <si>
    <t xml:space="preserve">CONS.05</t>
  </si>
  <si>
    <t xml:space="preserve">3.5.3</t>
  </si>
  <si>
    <t xml:space="preserve">3.5.4</t>
  </si>
  <si>
    <t xml:space="preserve">3.5.5</t>
  </si>
  <si>
    <t xml:space="preserve">SUPERESTRUTURA </t>
  </si>
  <si>
    <t xml:space="preserve">4.1</t>
  </si>
  <si>
    <t xml:space="preserve">CONCRETO ARMADO - PILARES</t>
  </si>
  <si>
    <t xml:space="preserve">4.1.1</t>
  </si>
  <si>
    <t xml:space="preserve">Montagem e desmontagem de forma para pilares, em chapa de madeira compensada plastificada com reaproveitamento</t>
  </si>
  <si>
    <t xml:space="preserve">4.1.2</t>
  </si>
  <si>
    <t xml:space="preserve">4.1.3</t>
  </si>
  <si>
    <t xml:space="preserve">4.1.4</t>
  </si>
  <si>
    <t xml:space="preserve">4.1.5</t>
  </si>
  <si>
    <t xml:space="preserve">4.2</t>
  </si>
  <si>
    <t xml:space="preserve">CONCRETO ARMADO - VIGAS</t>
  </si>
  <si>
    <t xml:space="preserve">4.2.1</t>
  </si>
  <si>
    <t xml:space="preserve">4.2.2</t>
  </si>
  <si>
    <t xml:space="preserve">4.2.3</t>
  </si>
  <si>
    <t xml:space="preserve">4.2.4</t>
  </si>
  <si>
    <t xml:space="preserve">4.2.5</t>
  </si>
  <si>
    <t xml:space="preserve">4.2.6</t>
  </si>
  <si>
    <t xml:space="preserve">4.3</t>
  </si>
  <si>
    <t xml:space="preserve">CONCRETO ARMADO PARA VERGAS</t>
  </si>
  <si>
    <t xml:space="preserve">4.3.1</t>
  </si>
  <si>
    <t xml:space="preserve">Verga e contraverga pré-moldada fck= 20MPa, seção 10x10cm</t>
  </si>
  <si>
    <t xml:space="preserve">4.4</t>
  </si>
  <si>
    <t xml:space="preserve">CONCRETO ARMADO - MURETA - PILARES</t>
  </si>
  <si>
    <t xml:space="preserve">4.4.1</t>
  </si>
  <si>
    <t xml:space="preserve">4.4.2</t>
  </si>
  <si>
    <t xml:space="preserve">4.4.3</t>
  </si>
  <si>
    <t xml:space="preserve">4.4.4</t>
  </si>
  <si>
    <t xml:space="preserve">4.5</t>
  </si>
  <si>
    <t xml:space="preserve">CONCRETO ARMADO -CASA DE GÁS - PILARES, VIGAS E LAJE</t>
  </si>
  <si>
    <t xml:space="preserve">4.5.1</t>
  </si>
  <si>
    <t xml:space="preserve">4.5.2</t>
  </si>
  <si>
    <t xml:space="preserve">4.5.3</t>
  </si>
  <si>
    <t xml:space="preserve">4.5.4</t>
  </si>
  <si>
    <t xml:space="preserve">4.5.5</t>
  </si>
  <si>
    <t xml:space="preserve">4.5.6</t>
  </si>
  <si>
    <t xml:space="preserve">SISTEMA DE VEDAÇÃO VERTICAL</t>
  </si>
  <si>
    <t xml:space="preserve">5.1</t>
  </si>
  <si>
    <t xml:space="preserve">ELEMENTOS VAZADOS</t>
  </si>
  <si>
    <t xml:space="preserve">5.1.1</t>
  </si>
  <si>
    <t xml:space="preserve">73937/1</t>
  </si>
  <si>
    <t xml:space="preserve">Cobogó de concreto (elemento vazado)  - (6x40x40cm) assentado com argamassa traço 1:4 (cimento, areia)</t>
  </si>
  <si>
    <t xml:space="preserve">5.2</t>
  </si>
  <si>
    <t xml:space="preserve">ALVENARIA DE VEDAÇÃO</t>
  </si>
  <si>
    <t xml:space="preserve">5.2.1</t>
  </si>
  <si>
    <t xml:space="preserve">Alvenaria de vedação de 1/2 vez em tijolos cerâmicos (dimensões nominais: 39x19x09); assentamento em argamassa no traço 1:2:8 (cimento, cal e areia)  para parede interna</t>
  </si>
  <si>
    <t xml:space="preserve">5.2.2</t>
  </si>
  <si>
    <t xml:space="preserve">Alvenaria de vedação de 1 vez em tijolos cerâmicos de 08 furos (dimensões nominais: 19x19x09); assentamento em argamassa no traço 1:2:8 (cimento, cal e areia) para sóculos</t>
  </si>
  <si>
    <t xml:space="preserve">5.2.3</t>
  </si>
  <si>
    <t xml:space="preserve">Alvenaria de vedação horizontal em tijolos cerâmicos dimensões nominais: 14x19x39; assentamento em argamassa no traço 1:2:8 (cimento, cal e areia) para parede externa</t>
  </si>
  <si>
    <t xml:space="preserve">5.2.4</t>
  </si>
  <si>
    <t xml:space="preserve">Alvenaria em tijolos maciços 5x10x20 cm (espessura 10cm), acentamento com argamassa no traço 1:2:8 (cimento, cal e areia)</t>
  </si>
  <si>
    <t xml:space="preserve">5.2.5</t>
  </si>
  <si>
    <t xml:space="preserve">Encunhamento (aperto de alvenaria) em tijolo cerâmicos maciços 5x10x20cm 1 vez (esp. 20cm), assentamento c/ argamassa traço1:6 (cimento e areia)</t>
  </si>
  <si>
    <t xml:space="preserve">5.2.6</t>
  </si>
  <si>
    <t xml:space="preserve">Divisória de banheiros e sanitários em granito com espessura de 2cm polido assentado com argamassa traço 1:4</t>
  </si>
  <si>
    <t xml:space="preserve">5.2.7</t>
  </si>
  <si>
    <t xml:space="preserve">C4495</t>
  </si>
  <si>
    <t xml:space="preserve">Fechamento de shafts em gesso acartonado</t>
  </si>
  <si>
    <t xml:space="preserve">5.3</t>
  </si>
  <si>
    <t xml:space="preserve">ALVENARIA DA MURETA</t>
  </si>
  <si>
    <t xml:space="preserve">5.3.1</t>
  </si>
  <si>
    <t xml:space="preserve">Alvenaria de vedação horizontal em tijolos cerâmicos dimensões nominais: 14x19x39; assentamento em argamassa no traço 1:2:8 (cimento, cal e areia)</t>
  </si>
  <si>
    <t xml:space="preserve">ESQUADRIAS </t>
  </si>
  <si>
    <t xml:space="preserve">6.1</t>
  </si>
  <si>
    <t xml:space="preserve">PORTAS DE MADEIRA</t>
  </si>
  <si>
    <t xml:space="preserve">6.1.1</t>
  </si>
  <si>
    <t xml:space="preserve">Porta de Madeira - PM1 - 70x210, incluso ferragens e fechadura, conforme projeto de esquadrias </t>
  </si>
  <si>
    <t xml:space="preserve">6.1.2</t>
  </si>
  <si>
    <t xml:space="preserve">Porta de Madeira - PM2 - 80x210, com veneziana, incluso ferragens e fechadura, conforme projeto de esquadrias</t>
  </si>
  <si>
    <t xml:space="preserve">6.1.3</t>
  </si>
  <si>
    <t xml:space="preserve">Porta de Madeira - PM3 - 80x210, incluso ferragens e fechadura, conforme projeto de esquadrias</t>
  </si>
  <si>
    <t xml:space="preserve">6.1.4</t>
  </si>
  <si>
    <t xml:space="preserve">Porta de Madeira - PM4 - 80x210, incluso ferragens e fechadura, conforme projeto de esquadrias </t>
  </si>
  <si>
    <t xml:space="preserve">6.1.5</t>
  </si>
  <si>
    <t xml:space="preserve">Porta de Madeira - PM5 - 80x210,  incluso ferragens e fechadura, conforme projeto de esquadrias </t>
  </si>
  <si>
    <t xml:space="preserve">6.1.6</t>
  </si>
  <si>
    <t xml:space="preserve">COMP.01</t>
  </si>
  <si>
    <t xml:space="preserve">CCU</t>
  </si>
  <si>
    <t xml:space="preserve">Porta de compensando de madeira - PM6 - 60x100, folha lisa revestida com laminado melamínico, incluso ferragens, conforme projeto de esquadrias</t>
  </si>
  <si>
    <t xml:space="preserve">6.2</t>
  </si>
  <si>
    <t xml:space="preserve">FERRAGENS E ACESSÓRIOS</t>
  </si>
  <si>
    <t xml:space="preserve">6.2.1</t>
  </si>
  <si>
    <t xml:space="preserve">74046/2</t>
  </si>
  <si>
    <t xml:space="preserve">Fechadura de embutir completa, tipo tarjeta livre-ocupado</t>
  </si>
  <si>
    <t xml:space="preserve">6.2.2</t>
  </si>
  <si>
    <t xml:space="preserve">C1898</t>
  </si>
  <si>
    <t xml:space="preserve">Peças de apoio para deficientes em aço inox, 60cm reta NBR9050 JACKWAL nas portas PM3 e PM5  </t>
  </si>
  <si>
    <t xml:space="preserve">6.2.3</t>
  </si>
  <si>
    <t xml:space="preserve">COMP.02</t>
  </si>
  <si>
    <t xml:space="preserve">CPU</t>
  </si>
  <si>
    <t xml:space="preserve">Chapa metalica (alumínio) 0,80m x 0,4m, e= 1mm para as portas - fornecimento e instalação</t>
  </si>
  <si>
    <t xml:space="preserve">6.3</t>
  </si>
  <si>
    <t xml:space="preserve">PORTAS EM ALUMÍNIO</t>
  </si>
  <si>
    <t xml:space="preserve">6.3.1</t>
  </si>
  <si>
    <t xml:space="preserve">CONS.06</t>
  </si>
  <si>
    <t xml:space="preserve">Porta de abrir - PA1 - 100x210 em chapa de alumínio com veneziana e vidro mini boreal- conforme projeto de esquadrias, inclusive ferragens e vidro</t>
  </si>
  <si>
    <t xml:space="preserve">6.3.2</t>
  </si>
  <si>
    <t xml:space="preserve">CONS.07</t>
  </si>
  <si>
    <t xml:space="preserve">Porta de abrir - PA2 - 80x210 em chapa de alumínio com veneziana e vidro mini boreal- conforme projeto de esquadrias, inclusive ferragens e vidro</t>
  </si>
  <si>
    <t xml:space="preserve">6.3.3</t>
  </si>
  <si>
    <t xml:space="preserve">CONS.08</t>
  </si>
  <si>
    <t xml:space="preserve">Porta de abrir - PA3 - 160x210 em chapa de alumínio com veneziana- conforme projeto de esquadrias, inclusive ferragens e vidro</t>
  </si>
  <si>
    <t xml:space="preserve">6.3.4</t>
  </si>
  <si>
    <t xml:space="preserve">Porta de correr - PA4 - 450x270  conforme projeto de esquadrias, inclusive ferragens e vidro liso incolor, espessura 8mm</t>
  </si>
  <si>
    <t xml:space="preserve">6.3.5</t>
  </si>
  <si>
    <t xml:space="preserve">Porta de correr - PA5 - 240x210  - conforme projeto de esquadrias, inclusive ferragens e vidro liso incolor, espessura 8mm</t>
  </si>
  <si>
    <t xml:space="preserve">6.3.6</t>
  </si>
  <si>
    <t xml:space="preserve">Porta de abrir - PA6 - 120x185 - veneziana- conforme projeto de esquadrias, inclusive ferragens</t>
  </si>
  <si>
    <t xml:space="preserve">6.3.7</t>
  </si>
  <si>
    <t xml:space="preserve">Porta de abrir - PA7 - 160+90x210 - veneziana- conforme projeto de esquadrias, inclusive ferragens</t>
  </si>
  <si>
    <t xml:space="preserve">6.4</t>
  </si>
  <si>
    <t xml:space="preserve">PORTAS DE VIDRO - PV</t>
  </si>
  <si>
    <t xml:space="preserve">6.4.1</t>
  </si>
  <si>
    <t xml:space="preserve">CONS.09</t>
  </si>
  <si>
    <t xml:space="preserve">Porta de Vidro temperado - PV1 - 175x230, com ferragens, conforme projeto de esquadrias </t>
  </si>
  <si>
    <t xml:space="preserve">6.4.2</t>
  </si>
  <si>
    <t xml:space="preserve">CONS.10</t>
  </si>
  <si>
    <t xml:space="preserve">Porta de Vidro temperado - PV2 - 175x230, de abir,com ferragens, conforme projeto de esquadrias </t>
  </si>
  <si>
    <t xml:space="preserve">6.4.3</t>
  </si>
  <si>
    <t xml:space="preserve">Bandeiras fixas de vidro 175x35 para porta PV2, conforme projeto de esquadria</t>
  </si>
  <si>
    <t xml:space="preserve">6.5</t>
  </si>
  <si>
    <t xml:space="preserve">JANELAS DE ALUMÍNIO - JA </t>
  </si>
  <si>
    <t xml:space="preserve">6.5.1</t>
  </si>
  <si>
    <t xml:space="preserve">Janela de Alumínio - JA-01, 70x125, completa conforme projeto de esquadrias - Guilhotina</t>
  </si>
  <si>
    <t xml:space="preserve">6.5.2</t>
  </si>
  <si>
    <t xml:space="preserve">Janela de Alumínio - JA-02, 110x145, completa conforme projeto de esquadrias - Guilhotina</t>
  </si>
  <si>
    <t xml:space="preserve">6.5.3</t>
  </si>
  <si>
    <t xml:space="preserve">COMP.03</t>
  </si>
  <si>
    <t xml:space="preserve">Janela de Alumínio - JA-03, 140x115, completa conforme projeto de esquadrias - Fixa</t>
  </si>
  <si>
    <t xml:space="preserve">6.5.4</t>
  </si>
  <si>
    <t xml:space="preserve">Janela de Alumínio - JA-04, 140x145, completa conforme projeto de esquadrias - Guilhotina</t>
  </si>
  <si>
    <t xml:space="preserve">6.5.5</t>
  </si>
  <si>
    <t xml:space="preserve">Janela de Alumínio - JA-05, 200x105, completa conforme projeto de esquadrias - Fixa</t>
  </si>
  <si>
    <t xml:space="preserve">6.5.6</t>
  </si>
  <si>
    <t xml:space="preserve">Janela de Alumínio - JA-06, 210x50, completa conforme projeto de esquadrias - Maxim-ar - incluso vidro liso incolor, espessura 6mm</t>
  </si>
  <si>
    <t xml:space="preserve">6.5.7</t>
  </si>
  <si>
    <t xml:space="preserve">Janela de Alumínio - JA-07, 210x75, completa conforme projeto de esquadrias - Maxim-ar - incluso vidro liso incolor, espessura 6mm</t>
  </si>
  <si>
    <t xml:space="preserve">6.5.8</t>
  </si>
  <si>
    <t xml:space="preserve">Janela de Alumínio - JA-08, 210x100, completa conforme projeto de esquadrias - Maxim-ar - incluso vidro liso incolor, espessura 6mm</t>
  </si>
  <si>
    <t xml:space="preserve">6.5.9</t>
  </si>
  <si>
    <t xml:space="preserve">Janela de Alumínio - JA-09, 210x150, completa conforme projeto de esquadrias - Maxim-ar - incluso vidro liso incolor, espessura 6mm</t>
  </si>
  <si>
    <t xml:space="preserve">6.5.10</t>
  </si>
  <si>
    <t xml:space="preserve">Janela de Alumínio - JA-10, 140x150, completa conforme projeto de esquadrias - Maxim-ar - incluso vidro liso incolor, espessura 6mm</t>
  </si>
  <si>
    <t xml:space="preserve">6.5.11</t>
  </si>
  <si>
    <t xml:space="preserve">Janela de Alumínio - JA-11, 140x75, completa conforme projeto de esquadrias - Maxim-ar - incluso vidro liso incolor, espessura 6mm</t>
  </si>
  <si>
    <t xml:space="preserve">6.5.12</t>
  </si>
  <si>
    <t xml:space="preserve">Janela de Alumínio - JA-12, 420x50, completa conforme projeto de esquadrias - Maxim-ar - incluso vidro liso incolor, espessura 6mm</t>
  </si>
  <si>
    <t xml:space="preserve">6.5.13</t>
  </si>
  <si>
    <t xml:space="preserve">Janela de Alumínio - JA-13, 420x150, completa conforme projeto de esquadrias - Maxim-ar - incluso vidro liso incolor, espessura 6mm</t>
  </si>
  <si>
    <t xml:space="preserve">6.5.14</t>
  </si>
  <si>
    <t xml:space="preserve">Janela de Alumínio - JA-14, 560x100, completa conforme projeto de esquadrias - Maxim-ar - incluso vidro liso incolor, espessura 6mm</t>
  </si>
  <si>
    <t xml:space="preserve">6.5.15</t>
  </si>
  <si>
    <t xml:space="preserve">Janela de Alumínio - JA-15, 560x150, completa conforme projeto de esquadrias - Maxim-ar -incluso vidro liso incolor, espessura 6mm</t>
  </si>
  <si>
    <t xml:space="preserve">6.5.16</t>
  </si>
  <si>
    <t xml:space="preserve">Janela de Alumínio - JA-16, 160x0,85, completa conforme projeto de esquadrias - Fixa</t>
  </si>
  <si>
    <t xml:space="preserve">6.5.17</t>
  </si>
  <si>
    <t xml:space="preserve">COMP.04</t>
  </si>
  <si>
    <t xml:space="preserve">Tela de nylon de proteção- fixada na esquadria</t>
  </si>
  <si>
    <t xml:space="preserve">6.6</t>
  </si>
  <si>
    <t xml:space="preserve">VIDROS</t>
  </si>
  <si>
    <t xml:space="preserve">6.6.1</t>
  </si>
  <si>
    <t xml:space="preserve">Vidro liso temperado incolor, espessura 6mm para janelas</t>
  </si>
  <si>
    <t xml:space="preserve">6.6.2</t>
  </si>
  <si>
    <t xml:space="preserve">Vidro liso temperado incolor, espessura 6mm para porta PM5</t>
  </si>
  <si>
    <t xml:space="preserve">6.6.3</t>
  </si>
  <si>
    <t xml:space="preserve">Box em vidro temperado incolor, 10mm, com altura de 1,80m</t>
  </si>
  <si>
    <t xml:space="preserve">6.6.4</t>
  </si>
  <si>
    <t xml:space="preserve">Divisória em vidro temperado, jateado, 10mm com porta de correr</t>
  </si>
  <si>
    <t xml:space="preserve">6.6.5</t>
  </si>
  <si>
    <t xml:space="preserve">Espelho cristal esp. 4mm sem moldura de madeira</t>
  </si>
  <si>
    <t xml:space="preserve">6.7</t>
  </si>
  <si>
    <t xml:space="preserve">ESQUADRIA - GRADIL METÁLICO</t>
  </si>
  <si>
    <t xml:space="preserve">6.7.1</t>
  </si>
  <si>
    <t xml:space="preserve">CONS.11</t>
  </si>
  <si>
    <t xml:space="preserve">Gradil metalico e tela de aço galvanizado , inclusive pintura - fornecimento e instalação (GR1, GR2, GR3, GR4)</t>
  </si>
  <si>
    <t xml:space="preserve">6.7.2</t>
  </si>
  <si>
    <t xml:space="preserve">CONS.12</t>
  </si>
  <si>
    <t xml:space="preserve">Portão de abrir em chapa de aço perfurada, inclusive pintura - fornecimento e instalação (PF1 e PF2)</t>
  </si>
  <si>
    <t xml:space="preserve">6.7.3</t>
  </si>
  <si>
    <t xml:space="preserve">CONS.13</t>
  </si>
  <si>
    <t xml:space="preserve">Fechamento com chapa de aço perfurada, inclusive perfis metálicos para suporte e pintura - fornecimento e instalação</t>
  </si>
  <si>
    <t xml:space="preserve">6.7.4</t>
  </si>
  <si>
    <t xml:space="preserve">CONS.14</t>
  </si>
  <si>
    <t xml:space="preserve">Portão de abrir com gradil metálico e tela de aço galvanizado, inclusive pintura - fornecimento e instalação</t>
  </si>
  <si>
    <t xml:space="preserve">SISTEMAS DE COBERTURA</t>
  </si>
  <si>
    <t xml:space="preserve">7.1</t>
  </si>
  <si>
    <t xml:space="preserve">CONS.15</t>
  </si>
  <si>
    <t xml:space="preserve">Estrutura steel frame metalica em tesouras</t>
  </si>
  <si>
    <t xml:space="preserve">7.2</t>
  </si>
  <si>
    <t xml:space="preserve">COB-TEL-050</t>
  </si>
  <si>
    <t xml:space="preserve">SETOP</t>
  </si>
  <si>
    <t xml:space="preserve">Telha Sanduiche metalica com preenchimento em PIR</t>
  </si>
  <si>
    <t xml:space="preserve">7.3</t>
  </si>
  <si>
    <t xml:space="preserve">Cumeeira em perfil ondulado de aço zincado</t>
  </si>
  <si>
    <t xml:space="preserve">7.4</t>
  </si>
  <si>
    <t xml:space="preserve">Calha em chapa metalica Nº 22 desenvolvimento de 63 cm</t>
  </si>
  <si>
    <t xml:space="preserve">7.5</t>
  </si>
  <si>
    <t xml:space="preserve">Rufo em chapa de aço galvanizado nr. 24, desenvolvimento 73 cm</t>
  </si>
  <si>
    <t xml:space="preserve">7.6</t>
  </si>
  <si>
    <t xml:space="preserve">Rufo em chapa de aço galvanizado nr. 24, desenvolvimento 39 cm</t>
  </si>
  <si>
    <t xml:space="preserve">7.7</t>
  </si>
  <si>
    <t xml:space="preserve">Rufo em chapa de aço galvanizado nr. 24, desenvolvimento 32 cm</t>
  </si>
  <si>
    <t xml:space="preserve">7.8</t>
  </si>
  <si>
    <t xml:space="preserve">Pingadeira ou chapim em concreto aparente desempenado</t>
  </si>
  <si>
    <t xml:space="preserve">IMPERMEABILIZAÇÃO </t>
  </si>
  <si>
    <t xml:space="preserve">8.1</t>
  </si>
  <si>
    <t xml:space="preserve">74106/1</t>
  </si>
  <si>
    <t xml:space="preserve">Impermeabilização com tinta betuminosa em fundações (vigas baldrames)</t>
  </si>
  <si>
    <t xml:space="preserve">8.2</t>
  </si>
  <si>
    <t xml:space="preserve">Impermeabilização com argamassa e aditivo impermeabilizante e=2cm em áreas molhadas</t>
  </si>
  <si>
    <t xml:space="preserve">REVESTIMENTOS INTERNO E EXTERNO</t>
  </si>
  <si>
    <t xml:space="preserve">9.1</t>
  </si>
  <si>
    <t xml:space="preserve">Chapisco de aderência em paredes internas, externas, vigas, platibanda e calhas</t>
  </si>
  <si>
    <t xml:space="preserve">9.2</t>
  </si>
  <si>
    <t xml:space="preserve">Emboço para paredes internas traço 1:2:9 - preparo manual - espessura 2,0 cm </t>
  </si>
  <si>
    <t xml:space="preserve">9.3</t>
  </si>
  <si>
    <t xml:space="preserve">Emboço paulista para paredes externas traço 1:2:9 - preparo manual - espessura 2,5 cm </t>
  </si>
  <si>
    <t xml:space="preserve">9.4</t>
  </si>
  <si>
    <t xml:space="preserve">Reboco para paredes internas, externas, pórticos, vigas, traço 1:4,5  - espessura 0,5 cm</t>
  </si>
  <si>
    <t xml:space="preserve">9.5</t>
  </si>
  <si>
    <t xml:space="preserve">Revestimento cerâmico de paredes PEI IV- cerâmica 30 x 40 cm - incl. rejunte - conforme projeto - branca</t>
  </si>
  <si>
    <t xml:space="preserve">9.6</t>
  </si>
  <si>
    <t xml:space="preserve">Revestimento cerâmico de paredes PEI IV - cerâmica 10 x 10 cm - incl. rejunte - conforme projeto - azul</t>
  </si>
  <si>
    <t xml:space="preserve">9.7</t>
  </si>
  <si>
    <t xml:space="preserve">Revestimento cerâmico de paredes PEI IV - cerâmica 10 x 10 cm - incl. rejunte - conforme projeto - branco</t>
  </si>
  <si>
    <t xml:space="preserve">9.8</t>
  </si>
  <si>
    <t xml:space="preserve">Revestimento cerâmico de paredes PEI IV - cerâmica 10 x 10 cm - incl. rejunte - conforme projeto - amarelo</t>
  </si>
  <si>
    <t xml:space="preserve">9.9</t>
  </si>
  <si>
    <t xml:space="preserve">73886/1</t>
  </si>
  <si>
    <t xml:space="preserve">Roda meio em madeira (largura=10cm)</t>
  </si>
  <si>
    <t xml:space="preserve">9.10</t>
  </si>
  <si>
    <t xml:space="preserve">COMP.05</t>
  </si>
  <si>
    <t xml:space="preserve">Forro de gesso acartonado estruturado - montagem e instalação</t>
  </si>
  <si>
    <t xml:space="preserve">9.11</t>
  </si>
  <si>
    <t xml:space="preserve">C4480</t>
  </si>
  <si>
    <t xml:space="preserve">Forro em fibra mineral removível (1250x625x16mm) apoiado sobre perfil metálico "T" invertido 24mm</t>
  </si>
  <si>
    <t xml:space="preserve">SISTEMAS DE PISOS</t>
  </si>
  <si>
    <t xml:space="preserve">10.1</t>
  </si>
  <si>
    <t xml:space="preserve">PAVIMENTAÇÃO INTERNA</t>
  </si>
  <si>
    <t xml:space="preserve">10.1.1</t>
  </si>
  <si>
    <t xml:space="preserve">Contrapiso de concreto não-estrutural, espessura 5cm e preparo mecânico</t>
  </si>
  <si>
    <t xml:space="preserve">10.1.2</t>
  </si>
  <si>
    <t xml:space="preserve">Camada regularizadora traço 1:4 (cimento e areia) espessura 2cm</t>
  </si>
  <si>
    <t xml:space="preserve">10.1.3</t>
  </si>
  <si>
    <t xml:space="preserve">CONS.16</t>
  </si>
  <si>
    <t xml:space="preserve">Piso cimentado desempenado com acabamento liso e=10,0cm com junta plastica acabada 1,2m - solários, varandas e pátio coberto</t>
  </si>
  <si>
    <t xml:space="preserve">10.1.4</t>
  </si>
  <si>
    <t xml:space="preserve">Pintura de base epoxi sobre piso</t>
  </si>
  <si>
    <t xml:space="preserve">10.1.5</t>
  </si>
  <si>
    <t xml:space="preserve">Piso cerâmico antiderrapante PEI V - 40 x 40 cm - incl. rejunte - conforme projeto </t>
  </si>
  <si>
    <t xml:space="preserve">10.1.6</t>
  </si>
  <si>
    <t xml:space="preserve">Piso cerâmico antiderrapante PEI V - 60 x 60 cm - incl. rejunte - conforme projeto </t>
  </si>
  <si>
    <t xml:space="preserve">10.1.7</t>
  </si>
  <si>
    <t xml:space="preserve">CONS.17</t>
  </si>
  <si>
    <t xml:space="preserve">Piso vinílico em manta e=2,0mm</t>
  </si>
  <si>
    <t xml:space="preserve">10.1.8</t>
  </si>
  <si>
    <t xml:space="preserve">C4623</t>
  </si>
  <si>
    <t xml:space="preserve">Piso podotátil de alerta em borracha integrado 30x30cm, assentamento com argamassa (fornecimento e assentamento)</t>
  </si>
  <si>
    <t xml:space="preserve">10.1.9</t>
  </si>
  <si>
    <t xml:space="preserve">Piso podotátil direcional em borracha integrado 30x30cm, assentamento com argamassa (fornecimento e assentamento)</t>
  </si>
  <si>
    <t xml:space="preserve">10.1.10</t>
  </si>
  <si>
    <t xml:space="preserve">Rodapé cerâmico de 10cm de altura com placas de dimensões 60x60cm</t>
  </si>
  <si>
    <t xml:space="preserve">10.1.11</t>
  </si>
  <si>
    <t xml:space="preserve">C4505</t>
  </si>
  <si>
    <t xml:space="preserve">Rodapé vinilico de 7cm de altura</t>
  </si>
  <si>
    <t xml:space="preserve">10.1.12</t>
  </si>
  <si>
    <t xml:space="preserve">C2284</t>
  </si>
  <si>
    <t xml:space="preserve">Soleira em granito cinza andorinha, L=15cm, E=2cm </t>
  </si>
  <si>
    <t xml:space="preserve">10.1.13</t>
  </si>
  <si>
    <t xml:space="preserve">C2285</t>
  </si>
  <si>
    <t xml:space="preserve">Soleira em granito cinza andorinha, L=30cm, E=2cm </t>
  </si>
  <si>
    <t xml:space="preserve">10.2</t>
  </si>
  <si>
    <t xml:space="preserve">PAVIMENTAÇÃO EXTERNA</t>
  </si>
  <si>
    <t xml:space="preserve">10.2.1</t>
  </si>
  <si>
    <t xml:space="preserve">Passeio em concreto desempenado com junta plastica a cada 1,20m e=10cm</t>
  </si>
  <si>
    <t xml:space="preserve">10.2.2</t>
  </si>
  <si>
    <t xml:space="preserve">Rampa de acesso em concreto não estrutural</t>
  </si>
  <si>
    <t xml:space="preserve">10.2.3</t>
  </si>
  <si>
    <t xml:space="preserve">Pavimentação em blocos intertravado de concreto, assentados sobre colchão de areia</t>
  </si>
  <si>
    <t xml:space="preserve">10.2.4</t>
  </si>
  <si>
    <t xml:space="preserve">C4624</t>
  </si>
  <si>
    <t xml:space="preserve">Piso tátil de alerta em placas pré-moldadas - 5MPa</t>
  </si>
  <si>
    <t xml:space="preserve">10.2.5</t>
  </si>
  <si>
    <t xml:space="preserve">Piso tátil direcional em placas pré-moldadas - 5MPa</t>
  </si>
  <si>
    <t xml:space="preserve">10.2.6</t>
  </si>
  <si>
    <t xml:space="preserve">COMP.06</t>
  </si>
  <si>
    <t xml:space="preserve">Colchão de areia e=36cm</t>
  </si>
  <si>
    <t xml:space="preserve">10.2.7</t>
  </si>
  <si>
    <t xml:space="preserve">Grama batatais em placas</t>
  </si>
  <si>
    <t xml:space="preserve">PINTURAS E ACABAMENTOS</t>
  </si>
  <si>
    <t xml:space="preserve">11.1</t>
  </si>
  <si>
    <t xml:space="preserve">C1207</t>
  </si>
  <si>
    <t xml:space="preserve">Emassamento de paredes internas e externas com massa acrílica, 2 demãos </t>
  </si>
  <si>
    <t xml:space="preserve">11.2</t>
  </si>
  <si>
    <t xml:space="preserve">Pintura em látex acrílico sobre paredes internas e externas, 2 demãos</t>
  </si>
  <si>
    <t xml:space="preserve">11.3</t>
  </si>
  <si>
    <t xml:space="preserve">C1208</t>
  </si>
  <si>
    <t xml:space="preserve">Emassamento de forro com massa corrida PVA</t>
  </si>
  <si>
    <t xml:space="preserve">11.4</t>
  </si>
  <si>
    <t xml:space="preserve">Pintura em látex PVA sobre teto, 2 demãos</t>
  </si>
  <si>
    <t xml:space="preserve">11.5</t>
  </si>
  <si>
    <t xml:space="preserve">74065/2</t>
  </si>
  <si>
    <t xml:space="preserve">Pintura em esmalte sintético 02 demãos em esquadrias de madeira</t>
  </si>
  <si>
    <t xml:space="preserve">11.6</t>
  </si>
  <si>
    <t xml:space="preserve">74065/1</t>
  </si>
  <si>
    <t xml:space="preserve">Pintura em esmalte sintético 02 demãos em rodameio de madeira</t>
  </si>
  <si>
    <t xml:space="preserve">11.7</t>
  </si>
  <si>
    <t xml:space="preserve">73924/2</t>
  </si>
  <si>
    <t xml:space="preserve">Pintura em esmalte sintético 02 demaões em esquadria de ferro, 2 demãos</t>
  </si>
  <si>
    <t xml:space="preserve">11.8</t>
  </si>
  <si>
    <t xml:space="preserve">Pintura epóxi à base de água para área molhadas, 2 demãos</t>
  </si>
  <si>
    <t xml:space="preserve">11.9</t>
  </si>
  <si>
    <t xml:space="preserve">Pintura de esmalte sintético 02 demãos para estrutura metalica</t>
  </si>
  <si>
    <t xml:space="preserve">INSTALAÇÃO HIDRÁULICA </t>
  </si>
  <si>
    <t xml:space="preserve">12.1</t>
  </si>
  <si>
    <t xml:space="preserve">TUBULAÇÕES E CONEXÕES DE PVC RÍGIDO</t>
  </si>
  <si>
    <t xml:space="preserve">12.1.1</t>
  </si>
  <si>
    <t xml:space="preserve">Tubo PVC soldável Ø 20 mm, fornecimento e instalação</t>
  </si>
  <si>
    <t xml:space="preserve">12.1.2</t>
  </si>
  <si>
    <t xml:space="preserve">Tubo PVC soldável Ø 25 mm, fornecimento e instalação</t>
  </si>
  <si>
    <t xml:space="preserve">12.1.3</t>
  </si>
  <si>
    <t xml:space="preserve">Tubo PVC soldável Ø 32 mm, fornecimento e instalação</t>
  </si>
  <si>
    <t xml:space="preserve">12.1.4</t>
  </si>
  <si>
    <t xml:space="preserve">Tubo PVC soldável Ø 50 mm, fornecimento e instalação</t>
  </si>
  <si>
    <t xml:space="preserve">12.1.5</t>
  </si>
  <si>
    <t xml:space="preserve">Tubo PVC soldável Ø 60 mm, fornecimento e instalação</t>
  </si>
  <si>
    <t xml:space="preserve">12.1.6</t>
  </si>
  <si>
    <t xml:space="preserve">Tubo PVC soldável Ø 75mm, fornecimento e instalação</t>
  </si>
  <si>
    <t xml:space="preserve">12.1.7</t>
  </si>
  <si>
    <t xml:space="preserve">Tubo PVC soldável Ø 85mm, fornecimento e instalação</t>
  </si>
  <si>
    <t xml:space="preserve">12.1.8</t>
  </si>
  <si>
    <t xml:space="preserve">Tubo PVC soldável Ø 110mm, fornecimento e instalação</t>
  </si>
  <si>
    <t xml:space="preserve">12.1.9</t>
  </si>
  <si>
    <t xml:space="preserve">Adaptador soldavel com flange livre para caixa d'agua - 100mm - 4", fornecimento e instalação</t>
  </si>
  <si>
    <t xml:space="preserve">12.1.10</t>
  </si>
  <si>
    <t xml:space="preserve">Adaptador soldavel com flange livre para caixa d'agua - 85mm - 3", fornecimento e instalação</t>
  </si>
  <si>
    <t xml:space="preserve">12.1.11</t>
  </si>
  <si>
    <t xml:space="preserve">Adaptador soldavel com flange livre para caixa d'agua - 20mm - 1/2", fornecimento e instalação</t>
  </si>
  <si>
    <t xml:space="preserve">12.1.12</t>
  </si>
  <si>
    <t xml:space="preserve">Adaptador sol. curto com bolsa-rosca para registro - 110mm - 4", fornecimento e instalação</t>
  </si>
  <si>
    <t xml:space="preserve">12.1.13</t>
  </si>
  <si>
    <t xml:space="preserve">Adaptador sol. curto com bolsa-rosca para registro - 20mm - 1/2", fornecimento e instalação</t>
  </si>
  <si>
    <t xml:space="preserve">12.1.14</t>
  </si>
  <si>
    <t xml:space="preserve">Adaptador sol. curto com bolsa-rosca para registro - 25mm - 3/4", fornecimento e instalação</t>
  </si>
  <si>
    <t xml:space="preserve">12.1.15</t>
  </si>
  <si>
    <t xml:space="preserve">Adaptador sol. curto com bolsa-rosca para registro - 32mm - 1", fornecimento e instalação</t>
  </si>
  <si>
    <t xml:space="preserve">12.1.16</t>
  </si>
  <si>
    <t xml:space="preserve">Adaptador sol. curto com bolsa-rosca para registro - 50mm - 1 1/2", fornecimento e instalação</t>
  </si>
  <si>
    <t xml:space="preserve">12.1.17</t>
  </si>
  <si>
    <t xml:space="preserve">Adaptador sol. curto com bolsa-rosca para registro - 60mm - 2", fornecimento e instalação</t>
  </si>
  <si>
    <t xml:space="preserve">12.1.18</t>
  </si>
  <si>
    <t xml:space="preserve">Adaptador sol. curto com bolsa-rosca para registro - 85mm - 3", fornecimento e instalação</t>
  </si>
  <si>
    <t xml:space="preserve">12.1.19</t>
  </si>
  <si>
    <t xml:space="preserve">C0497</t>
  </si>
  <si>
    <t xml:space="preserve">Bucha de redução sold. curta 32mm - 25mm, fornecimento e instalação</t>
  </si>
  <si>
    <t xml:space="preserve">12.1.20</t>
  </si>
  <si>
    <t xml:space="preserve">C0501</t>
  </si>
  <si>
    <t xml:space="preserve">Bucha de redução sold. curta 60mm - 50mm, fornecimento e instalação</t>
  </si>
  <si>
    <t xml:space="preserve">12.1.21</t>
  </si>
  <si>
    <t xml:space="preserve">C0500</t>
  </si>
  <si>
    <t xml:space="preserve">Bucha de redução sold. curta 75mm - 60mm, fornecimento e instalação</t>
  </si>
  <si>
    <t xml:space="preserve">12.1.22</t>
  </si>
  <si>
    <t xml:space="preserve">C0505</t>
  </si>
  <si>
    <t xml:space="preserve">Bucha de redução sold. curta 85mm - 75mm, fornecimento e instalação</t>
  </si>
  <si>
    <t xml:space="preserve">12.1.23</t>
  </si>
  <si>
    <t xml:space="preserve">C0508</t>
  </si>
  <si>
    <t xml:space="preserve">Bucha de redução sold. curta 110mm - 85mm, fornecimento e instalação</t>
  </si>
  <si>
    <t xml:space="preserve">12.1.24</t>
  </si>
  <si>
    <t xml:space="preserve">C0492</t>
  </si>
  <si>
    <t xml:space="preserve">Bucha de redução sold. longa 50mm-25mm, fornecimento e instalação</t>
  </si>
  <si>
    <t xml:space="preserve">12.1.25</t>
  </si>
  <si>
    <t xml:space="preserve">C0490</t>
  </si>
  <si>
    <t xml:space="preserve">Bucha de redução sold. longa 50mm-32mm, fornecimento e instalação</t>
  </si>
  <si>
    <t xml:space="preserve">12.1.26</t>
  </si>
  <si>
    <t xml:space="preserve">C0503</t>
  </si>
  <si>
    <t xml:space="preserve">Bucha de redução sold. longa 60mm-25mm, fornecimento e instalação</t>
  </si>
  <si>
    <t xml:space="preserve">12.1.27</t>
  </si>
  <si>
    <t xml:space="preserve">C0498</t>
  </si>
  <si>
    <t xml:space="preserve">Bucha de redução sold. longa 75mm-50mm, fornecimento e instalação</t>
  </si>
  <si>
    <t xml:space="preserve">12.1.28</t>
  </si>
  <si>
    <t xml:space="preserve">C0504</t>
  </si>
  <si>
    <t xml:space="preserve">Bucha de redução sold. longa 85mm-60mm, fornecimento e instalação</t>
  </si>
  <si>
    <t xml:space="preserve">12.1.29</t>
  </si>
  <si>
    <t xml:space="preserve">Joelho 45 soldável - 25mm, fornecimento e instalação</t>
  </si>
  <si>
    <t xml:space="preserve">12.1.30</t>
  </si>
  <si>
    <t xml:space="preserve">Joelho 45 soldável - 32mm, fornecimento e instalação</t>
  </si>
  <si>
    <t xml:space="preserve">12.1.31</t>
  </si>
  <si>
    <t xml:space="preserve">Joelho 45 soldável - 50mm, fornecimento e instalação</t>
  </si>
  <si>
    <t xml:space="preserve">12.1.32</t>
  </si>
  <si>
    <t xml:space="preserve">Joelho 45 soldável - 75mm, fornecimento e instalação</t>
  </si>
  <si>
    <t xml:space="preserve">12.1.33</t>
  </si>
  <si>
    <t xml:space="preserve">Joelho 45 soldável - 85mm, fornecimento e instalação</t>
  </si>
  <si>
    <t xml:space="preserve">12.1.34</t>
  </si>
  <si>
    <t xml:space="preserve">Joelho 90 soldável - 20mm, fornecimento e instalação</t>
  </si>
  <si>
    <t xml:space="preserve">12.1.35</t>
  </si>
  <si>
    <t xml:space="preserve">Joelho 90 soldável - 25mm, fornecimento e instalação</t>
  </si>
  <si>
    <t xml:space="preserve">12.1.36</t>
  </si>
  <si>
    <t xml:space="preserve">Joelho 90 soldável - 32mm, fornecimento e instalação</t>
  </si>
  <si>
    <t xml:space="preserve">12.1.37</t>
  </si>
  <si>
    <t xml:space="preserve">Joelho 90 soldável - 50mm, fornecimento e instalação</t>
  </si>
  <si>
    <t xml:space="preserve">12.1.38</t>
  </si>
  <si>
    <t xml:space="preserve">Joelho 90 soldável - 60mm, fornecimento e instalação</t>
  </si>
  <si>
    <t xml:space="preserve">12.1.39</t>
  </si>
  <si>
    <t xml:space="preserve">Joelho 90 soldável - 75mm, fornecimento e instalação</t>
  </si>
  <si>
    <t xml:space="preserve">12.1.40</t>
  </si>
  <si>
    <t xml:space="preserve">Joelho 90 soldável - 85mm, fornecimento e instalação</t>
  </si>
  <si>
    <t xml:space="preserve">12.1.41</t>
  </si>
  <si>
    <t xml:space="preserve">Joelho 90 soldável - 110mm, fornecimento e instalação</t>
  </si>
  <si>
    <t xml:space="preserve">12.1.42</t>
  </si>
  <si>
    <t xml:space="preserve">Joelho de redução 90º soldavel 32mm-25mm, fornecimento e instalação</t>
  </si>
  <si>
    <t xml:space="preserve">12.1.43</t>
  </si>
  <si>
    <t xml:space="preserve">Joelho 90º soldavel com bucha de latão - 25mm - 3/4", fornecimento e instalação</t>
  </si>
  <si>
    <t xml:space="preserve">12.1.44</t>
  </si>
  <si>
    <t xml:space="preserve">Joelho de redução 90º soldavel com bucha latão - 25mm - 1/2", fornecimento e instalação</t>
  </si>
  <si>
    <t xml:space="preserve">12.1.45</t>
  </si>
  <si>
    <t xml:space="preserve">Tê 90 soldável - 25mm, fornecimento e instalação</t>
  </si>
  <si>
    <t xml:space="preserve">12.1.46</t>
  </si>
  <si>
    <t xml:space="preserve">Tê 90 soldável - 32mm, fornecimento e instalação</t>
  </si>
  <si>
    <t xml:space="preserve">12.1.47</t>
  </si>
  <si>
    <t xml:space="preserve">Tê 90 soldável - 50mm, fornecimento e instalação</t>
  </si>
  <si>
    <t xml:space="preserve">12.1.48</t>
  </si>
  <si>
    <t xml:space="preserve">Tê 90 soldável - 75mm, fornecimento e instalação</t>
  </si>
  <si>
    <t xml:space="preserve">12.1.49</t>
  </si>
  <si>
    <t xml:space="preserve">Tê 90 soldável - 85mm, fornecimento e instalação</t>
  </si>
  <si>
    <t xml:space="preserve">12.1.50</t>
  </si>
  <si>
    <t xml:space="preserve">Tê 90 soldável - 110mm, fornecimento e instalação</t>
  </si>
  <si>
    <t xml:space="preserve">12.1.51</t>
  </si>
  <si>
    <t xml:space="preserve">Tê de redução 90 soldavel - 32mm - 25mm, fornecimento e instalação</t>
  </si>
  <si>
    <t xml:space="preserve">12.1.52</t>
  </si>
  <si>
    <t xml:space="preserve">Tê de redução 90 soldavel - 50mm - 25mm, fornecimento e instalação</t>
  </si>
  <si>
    <t xml:space="preserve">12.1.53</t>
  </si>
  <si>
    <t xml:space="preserve">Tê de redução 90 soldavel - 50mm - 32mm, fornecimento e instalação</t>
  </si>
  <si>
    <t xml:space="preserve">12.1.54</t>
  </si>
  <si>
    <t xml:space="preserve">Tê de redução 90 solda´vel - 60mm - 50mm, fornecimento e instalação</t>
  </si>
  <si>
    <t xml:space="preserve">12.1.55</t>
  </si>
  <si>
    <t xml:space="preserve">Tê de redução 90 soldavel - 75mm - 50mm, fornecimento e instalação</t>
  </si>
  <si>
    <t xml:space="preserve">12.1.56</t>
  </si>
  <si>
    <t xml:space="preserve">Tê de redução 90 soldavel - 75mm - 60mm, fornecimento e instalação</t>
  </si>
  <si>
    <t xml:space="preserve">12.1.57</t>
  </si>
  <si>
    <t xml:space="preserve">Tê de redução 90 soldavel - 85mm - 60mm, fornecimento e instalação</t>
  </si>
  <si>
    <t xml:space="preserve">12.1.58</t>
  </si>
  <si>
    <t xml:space="preserve">Tê de redução 90 soldavel - 85mm - 75mm, fornecimento e instalação</t>
  </si>
  <si>
    <t xml:space="preserve">12.1.59</t>
  </si>
  <si>
    <t xml:space="preserve">Tê redução 90º soldavel com bucha latão B central - 25mm - 1/2", fornecimento e instalação</t>
  </si>
  <si>
    <t xml:space="preserve">12.1.60</t>
  </si>
  <si>
    <t xml:space="preserve">Tê soldavel com bucha latão bolsa central - 25mm - 3/4", fornecimento e instalação</t>
  </si>
  <si>
    <t xml:space="preserve">12.1.61</t>
  </si>
  <si>
    <t xml:space="preserve">COMP.07</t>
  </si>
  <si>
    <t xml:space="preserve">Tubo de descarga VDE 38mm, fornecimento e instalação</t>
  </si>
  <si>
    <t xml:space="preserve">12.1.62</t>
  </si>
  <si>
    <t xml:space="preserve">CONS.18</t>
  </si>
  <si>
    <t xml:space="preserve">Tubo de ligação latao cromado com canopla para vaso sanitario, fornecimento e instalação</t>
  </si>
  <si>
    <t xml:space="preserve">12.2</t>
  </si>
  <si>
    <t xml:space="preserve">TUBULAÇÕES E CONEXÕES - METAIS</t>
  </si>
  <si>
    <t xml:space="preserve">12.2.1</t>
  </si>
  <si>
    <t xml:space="preserve">73870/4</t>
  </si>
  <si>
    <t xml:space="preserve">Registro de esfera 1/2", fornecimento e instalação</t>
  </si>
  <si>
    <t xml:space="preserve">12.2.2</t>
  </si>
  <si>
    <t xml:space="preserve">Registro bruto de gaveta 2", fornecimento e instalação</t>
  </si>
  <si>
    <t xml:space="preserve">12.2.3</t>
  </si>
  <si>
    <t xml:space="preserve">Registro bruto de gaveta 3", fornecimento e instalação</t>
  </si>
  <si>
    <t xml:space="preserve">12.2.4</t>
  </si>
  <si>
    <t xml:space="preserve">Registro bruto de gaveta 4", fornecimento e instalação</t>
  </si>
  <si>
    <t xml:space="preserve">12.2.5</t>
  </si>
  <si>
    <t xml:space="preserve">Registro de gaveta com canopla cromada 1", fornecimento e instalação</t>
  </si>
  <si>
    <t xml:space="preserve">12.2.6</t>
  </si>
  <si>
    <t xml:space="preserve">Registro de gaveta com canopla cromada 1 1/2", fornecimento e instalação</t>
  </si>
  <si>
    <t xml:space="preserve">12.2.7</t>
  </si>
  <si>
    <t xml:space="preserve">Registro de gaveta com canopla cromada 3/4", fornecimento e instalação</t>
  </si>
  <si>
    <t xml:space="preserve">12.2.8</t>
  </si>
  <si>
    <t xml:space="preserve">Registro de pressão com canopla cromada 3/4", fornecimento e instalação</t>
  </si>
  <si>
    <t xml:space="preserve">DRENAGEM DE ÁGUAS PLUVIAIS</t>
  </si>
  <si>
    <t xml:space="preserve">13.1</t>
  </si>
  <si>
    <t xml:space="preserve">TUBULAÇÕES E CONEXÕES DE PVC</t>
  </si>
  <si>
    <t xml:space="preserve">13.1.1</t>
  </si>
  <si>
    <t xml:space="preserve">Tubo de PVC Ø100mm, fornecimento e instalação</t>
  </si>
  <si>
    <t xml:space="preserve">13.1.2</t>
  </si>
  <si>
    <t xml:space="preserve">Tubo de PVC Ø150mm, fornecimento e instalação</t>
  </si>
  <si>
    <t xml:space="preserve">13.1.3</t>
  </si>
  <si>
    <t xml:space="preserve">Joelho 45 - 100mm, fornecimento e instalação</t>
  </si>
  <si>
    <t xml:space="preserve">13.1.4</t>
  </si>
  <si>
    <t xml:space="preserve">Joelho 90 - 100mm, fornecimento e instalação</t>
  </si>
  <si>
    <t xml:space="preserve">13.1.5</t>
  </si>
  <si>
    <t xml:space="preserve">Junção simples - 100mm - 100mm, fornecimento e instalação</t>
  </si>
  <si>
    <t xml:space="preserve">13.2</t>
  </si>
  <si>
    <t xml:space="preserve">ACESSÓRIOS</t>
  </si>
  <si>
    <t xml:space="preserve">13.2.1</t>
  </si>
  <si>
    <t xml:space="preserve">COMP.08</t>
  </si>
  <si>
    <t xml:space="preserve">Ralo hemisférico (formato abacaxi) de ferro fundido, Ø100mm</t>
  </si>
  <si>
    <t xml:space="preserve">13.2.2</t>
  </si>
  <si>
    <t xml:space="preserve">Caixa de areia sem grelha 60x60cm</t>
  </si>
  <si>
    <t xml:space="preserve">INSTALAÇÃO SANITÁRIA </t>
  </si>
  <si>
    <t xml:space="preserve">14.1</t>
  </si>
  <si>
    <t xml:space="preserve">Tubo de PVC rígido 100mm, fornec. e instalação</t>
  </si>
  <si>
    <t xml:space="preserve">14.2</t>
  </si>
  <si>
    <t xml:space="preserve">Tubo de PVC rígido 40mm, fornec. e instalação</t>
  </si>
  <si>
    <t xml:space="preserve">14.3</t>
  </si>
  <si>
    <t xml:space="preserve">Tubo de PVC rígido 50mm, fornec. e instalação</t>
  </si>
  <si>
    <t xml:space="preserve">14.4</t>
  </si>
  <si>
    <t xml:space="preserve">Tubo de PVC rígido 75mm, fornec. e instalação</t>
  </si>
  <si>
    <t xml:space="preserve">14.5</t>
  </si>
  <si>
    <t xml:space="preserve">Tubo de PVC rígido 150mm, fornec. e instalação</t>
  </si>
  <si>
    <t xml:space="preserve">14.6</t>
  </si>
  <si>
    <t xml:space="preserve">Bucha de redução PVC longa 50mm-40mm</t>
  </si>
  <si>
    <t xml:space="preserve">14.7</t>
  </si>
  <si>
    <t xml:space="preserve">Joelho PVC 45º 100mm - fornecimento e instalação</t>
  </si>
  <si>
    <t xml:space="preserve">14.8</t>
  </si>
  <si>
    <t xml:space="preserve">Joelho PVC 45º 75mm - fornecimento e instalação</t>
  </si>
  <si>
    <t xml:space="preserve">14.9</t>
  </si>
  <si>
    <t xml:space="preserve">Joelho PVC 45º 50mm - fornecimento e instalação</t>
  </si>
  <si>
    <t xml:space="preserve">14.10</t>
  </si>
  <si>
    <t xml:space="preserve">Joelho PVC 45º 40mm - fornecimento e instalação</t>
  </si>
  <si>
    <t xml:space="preserve">14.11</t>
  </si>
  <si>
    <t xml:space="preserve">Joelho PVC 90º 100mm - fornecimento e instalação</t>
  </si>
  <si>
    <t xml:space="preserve">14.12</t>
  </si>
  <si>
    <t xml:space="preserve">Joelho PVC 90º 75mm - fornecimento e instalação</t>
  </si>
  <si>
    <t xml:space="preserve">14.13</t>
  </si>
  <si>
    <t xml:space="preserve">Joelho PVC 90º 50mm - fornecimento e instalação</t>
  </si>
  <si>
    <t xml:space="preserve">14.14</t>
  </si>
  <si>
    <t xml:space="preserve">Joelho PVC 90º 40mm - fornecimento e instalação</t>
  </si>
  <si>
    <t xml:space="preserve">14.15</t>
  </si>
  <si>
    <t xml:space="preserve">Junção PVC simples 100mm-50mm - fornecimento e instalação</t>
  </si>
  <si>
    <t xml:space="preserve">14.16</t>
  </si>
  <si>
    <t xml:space="preserve">Junção PVC simples 100mm-75mm - fornecimento e instalação</t>
  </si>
  <si>
    <t xml:space="preserve">14.17</t>
  </si>
  <si>
    <t xml:space="preserve">Junção PVC simples 100mm-100mm - fornecimento e instalação</t>
  </si>
  <si>
    <t xml:space="preserve">14.18</t>
  </si>
  <si>
    <t xml:space="preserve">Junção PVC simples 75mm-50mm - fornecimento e instalação</t>
  </si>
  <si>
    <t xml:space="preserve">14.19</t>
  </si>
  <si>
    <t xml:space="preserve">Junção PVC simples 75mm-75mm - fornecimento e instalação</t>
  </si>
  <si>
    <t xml:space="preserve">14.20</t>
  </si>
  <si>
    <t xml:space="preserve">Junção PVC simples 40mm-40mm - fornecimento e instalação</t>
  </si>
  <si>
    <t xml:space="preserve">14.21</t>
  </si>
  <si>
    <t xml:space="preserve">Redução excêntrica PVC 100mm-50mm - fornecimento e instalação</t>
  </si>
  <si>
    <t xml:space="preserve">14.22</t>
  </si>
  <si>
    <t xml:space="preserve">Redução excêntrica PVC 75mm-50mm - fornecimento e instalação</t>
  </si>
  <si>
    <t xml:space="preserve">14.23</t>
  </si>
  <si>
    <t xml:space="preserve">Tê PVC 90º - 40mm - fornecimento e instalação</t>
  </si>
  <si>
    <t xml:space="preserve">14.24</t>
  </si>
  <si>
    <t xml:space="preserve">Tê PVC sanitario 100mm-50mm - fornecimento e instalação</t>
  </si>
  <si>
    <t xml:space="preserve">14.25</t>
  </si>
  <si>
    <t xml:space="preserve">Tê PVC sanitario 100mm-75mm - fornecimento e instalação</t>
  </si>
  <si>
    <t xml:space="preserve">14.26</t>
  </si>
  <si>
    <t xml:space="preserve">Tê PVC sanitario 150mm-100mm - fornecimento e instalação</t>
  </si>
  <si>
    <t xml:space="preserve">14.27</t>
  </si>
  <si>
    <t xml:space="preserve">Tê PVC sanitario 50mm-50mm - fornecimento e instalação</t>
  </si>
  <si>
    <t xml:space="preserve">14.28</t>
  </si>
  <si>
    <t xml:space="preserve">Tê PVC sanitario 75mm-75mm - fornecimento e instalação</t>
  </si>
  <si>
    <t xml:space="preserve">14.29</t>
  </si>
  <si>
    <t xml:space="preserve">Tê PVC sanitário 75mm-50mm - fornecimento e instalação</t>
  </si>
  <si>
    <t xml:space="preserve">14.30</t>
  </si>
  <si>
    <t xml:space="preserve">Tê PVC sanitário 100mm-100mm - fornecimento e instalação</t>
  </si>
  <si>
    <t xml:space="preserve">14.31</t>
  </si>
  <si>
    <t xml:space="preserve">Caixa sifonada 150x150x50mm</t>
  </si>
  <si>
    <t xml:space="preserve">14.32</t>
  </si>
  <si>
    <t xml:space="preserve">Caixa sifonada 150x185x75mm</t>
  </si>
  <si>
    <t xml:space="preserve">14.33</t>
  </si>
  <si>
    <t xml:space="preserve">Caixa de gordura simples - CG 37cm</t>
  </si>
  <si>
    <t xml:space="preserve">14.34</t>
  </si>
  <si>
    <t xml:space="preserve">74166/001</t>
  </si>
  <si>
    <t xml:space="preserve">Caixa de inspeção 60x60cm</t>
  </si>
  <si>
    <t xml:space="preserve">14.35</t>
  </si>
  <si>
    <t xml:space="preserve">Caixa de passagem modulada DN 30cm</t>
  </si>
  <si>
    <t xml:space="preserve">14.36</t>
  </si>
  <si>
    <t xml:space="preserve">Ralo sifonado, PVC 100x100X40mm</t>
  </si>
  <si>
    <t xml:space="preserve">14.37</t>
  </si>
  <si>
    <t xml:space="preserve">Ralo seco PVC 100mm</t>
  </si>
  <si>
    <t xml:space="preserve">14.38</t>
  </si>
  <si>
    <t xml:space="preserve">CONS.19</t>
  </si>
  <si>
    <t xml:space="preserve">Ralo linear 50cm</t>
  </si>
  <si>
    <t xml:space="preserve">14.39</t>
  </si>
  <si>
    <t xml:space="preserve">Terminal de Ventilação 50mm</t>
  </si>
  <si>
    <t xml:space="preserve">14.40</t>
  </si>
  <si>
    <t xml:space="preserve">Terminal de Ventilação 75mm</t>
  </si>
  <si>
    <t xml:space="preserve">LOUÇAS, ACESSÓRIOS E METAIS</t>
  </si>
  <si>
    <t xml:space="preserve">15.1</t>
  </si>
  <si>
    <t xml:space="preserve">Bacia Sanitária Convencional, código Izy P.11, DECA, ou equivalente com acessórios- fornecimento e instalação</t>
  </si>
  <si>
    <t xml:space="preserve">15.2</t>
  </si>
  <si>
    <t xml:space="preserve">Bacia Convencional Studio Kids, código PI.16, para valvula de descarga, em louca branca,  assento plastico, anel de vedação, tubo pvc ligacao - fornecimento e instalacao, Deca ou equivalente</t>
  </si>
  <si>
    <t xml:space="preserve">15.3</t>
  </si>
  <si>
    <t xml:space="preserve">SUDECAP</t>
  </si>
  <si>
    <t xml:space="preserve">Válvula de descarga com acionamento por alavanca</t>
  </si>
  <si>
    <t xml:space="preserve">15.4</t>
  </si>
  <si>
    <t xml:space="preserve">Válvula de descarga com duplo acionamento</t>
  </si>
  <si>
    <t xml:space="preserve">15.5</t>
  </si>
  <si>
    <t xml:space="preserve">Cuba de embutir oval em louça branca, fornecimento e instalação</t>
  </si>
  <si>
    <t xml:space="preserve">15.6</t>
  </si>
  <si>
    <t xml:space="preserve">COMP.09</t>
  </si>
  <si>
    <t xml:space="preserve">Cuba em aço Inoxidável completa, dimensões 50x40x20cm</t>
  </si>
  <si>
    <t xml:space="preserve">15.7</t>
  </si>
  <si>
    <t xml:space="preserve">Cuba de embutir em aço Inoxidável completa, dimensões 40x34x17cm</t>
  </si>
  <si>
    <t xml:space="preserve">15.8</t>
  </si>
  <si>
    <t xml:space="preserve">CONS.20</t>
  </si>
  <si>
    <t xml:space="preserve">Cuba industrial em aço Inoxidável completa, dimensões 60x50x40cm</t>
  </si>
  <si>
    <t xml:space="preserve">15.9</t>
  </si>
  <si>
    <t xml:space="preserve">COMP.10</t>
  </si>
  <si>
    <t xml:space="preserve">Banheira Embutir em plástico tipo PVC, 77x45x20cm, Burigotto ou equivalente</t>
  </si>
  <si>
    <t xml:space="preserve">15.10</t>
  </si>
  <si>
    <t xml:space="preserve">Lavatório de canto suspenso com mesa, linha Izy código L101.17, DECA ou equivalente, com válvula, sifão e engate flexivel cromados</t>
  </si>
  <si>
    <t xml:space="preserve">15.11</t>
  </si>
  <si>
    <t xml:space="preserve">Lavatório pequeno Ravena/Izy cor branco gelo, com coluna suspensa, código L915 DECA ou equivalente</t>
  </si>
  <si>
    <t xml:space="preserve">15.12</t>
  </si>
  <si>
    <t xml:space="preserve">CONS.21</t>
  </si>
  <si>
    <t xml:space="preserve">Tanque Grande 40L cor Branco Gelo, código TQ.03; DECA ou equivalente</t>
  </si>
  <si>
    <t xml:space="preserve">15.13</t>
  </si>
  <si>
    <t xml:space="preserve">Chuveiro Maxi Ducha com desviador para duchas elétricas, LORENZETTI ou equivalente</t>
  </si>
  <si>
    <t xml:space="preserve">15.14</t>
  </si>
  <si>
    <t xml:space="preserve">Papeleira Metálica Linha Izy, código 2020.C37, DECA ou equivalente</t>
  </si>
  <si>
    <t xml:space="preserve">15.15</t>
  </si>
  <si>
    <t xml:space="preserve">CONS.22</t>
  </si>
  <si>
    <t xml:space="preserve">Papeleira de sobrepor interfolhado</t>
  </si>
  <si>
    <t xml:space="preserve">15.16</t>
  </si>
  <si>
    <t xml:space="preserve">ORSE</t>
  </si>
  <si>
    <t xml:space="preserve">Ducha Higiênica com registro e derivação Izy, código 1984.C37. ACT.CR, DECA, ou equivalente</t>
  </si>
  <si>
    <t xml:space="preserve">15.17</t>
  </si>
  <si>
    <t xml:space="preserve">C2507</t>
  </si>
  <si>
    <t xml:space="preserve">Torneira elétrica LorenEasy, LORENZETTI ou equivalente</t>
  </si>
  <si>
    <t xml:space="preserve">15.18</t>
  </si>
  <si>
    <t xml:space="preserve">Torneira elétrica Fortti Maxi, código 79004; LORENZETTI ou equivalente</t>
  </si>
  <si>
    <t xml:space="preserve">15.19</t>
  </si>
  <si>
    <t xml:space="preserve">Torneira para cozinha de mesa bica móvel Izy, código 1167.C37, DECA, ou equivalente</t>
  </si>
  <si>
    <t xml:space="preserve">15.20</t>
  </si>
  <si>
    <t xml:space="preserve">Torneira de parede de uso geral para jardim ou tanque</t>
  </si>
  <si>
    <t xml:space="preserve">15.21</t>
  </si>
  <si>
    <t xml:space="preserve">Torneira para lavatório de mesa bica baixa Izy, código 1193.C37, Deca ou equivalente</t>
  </si>
  <si>
    <t xml:space="preserve">15.22</t>
  </si>
  <si>
    <t xml:space="preserve">Torneira para lavatório com acionamento por alavanca</t>
  </si>
  <si>
    <t xml:space="preserve">15.23</t>
  </si>
  <si>
    <t xml:space="preserve">CONS.23</t>
  </si>
  <si>
    <t xml:space="preserve">Dispenser Saboneteira Linha Excellence, código 7009, Melhoramentos ou equivalente</t>
  </si>
  <si>
    <t xml:space="preserve">15.24</t>
  </si>
  <si>
    <t xml:space="preserve">04287</t>
  </si>
  <si>
    <t xml:space="preserve">Dispenser Toalha Linha Excellence, código 7007, Melhoramentos ou equivalente.</t>
  </si>
  <si>
    <t xml:space="preserve">15.25</t>
  </si>
  <si>
    <t xml:space="preserve">Cabide metálico Izy, código 2060.C37, Deca ou equivalente</t>
  </si>
  <si>
    <t xml:space="preserve">15.26</t>
  </si>
  <si>
    <t xml:space="preserve">ACE-BAR-005</t>
  </si>
  <si>
    <t xml:space="preserve">Barra de apoio, Linha conforto, código 2310.C.080.POL, aço inox polido, DECA ou equivalente</t>
  </si>
  <si>
    <t xml:space="preserve">15.27</t>
  </si>
  <si>
    <t xml:space="preserve">ACE-BAR-025</t>
  </si>
  <si>
    <t xml:space="preserve">Barra de apoio, Linha conforto, código 2310.C.070.POL, aço inox polido, DECA ou equivalente</t>
  </si>
  <si>
    <t xml:space="preserve">15.28</t>
  </si>
  <si>
    <t xml:space="preserve">ACE-BAR-020</t>
  </si>
  <si>
    <t xml:space="preserve">Barra de apoio, Linha conforto, código 2310.C.040.POL, aço inox polido, DECA ou equivalente</t>
  </si>
  <si>
    <t xml:space="preserve">15.29</t>
  </si>
  <si>
    <t xml:space="preserve">C4642</t>
  </si>
  <si>
    <t xml:space="preserve">Cadeira articulada para banho, fornecimento e instalação</t>
  </si>
  <si>
    <t xml:space="preserve">15.30</t>
  </si>
  <si>
    <t xml:space="preserve">74072/3</t>
  </si>
  <si>
    <t xml:space="preserve">Barra metálica com pintura cinza para proteção dos espelhos e chuveiro infantil d=1 1/4"</t>
  </si>
  <si>
    <t xml:space="preserve">INSTALAÇÃO DE GÁS COMBUSTÍVEL</t>
  </si>
  <si>
    <t xml:space="preserve">16.1</t>
  </si>
  <si>
    <t xml:space="preserve">CONS.24</t>
  </si>
  <si>
    <t xml:space="preserve">Abrigo para Central de GLP, em concreto</t>
  </si>
  <si>
    <t xml:space="preserve">16.2</t>
  </si>
  <si>
    <t xml:space="preserve">Tela metálica para ventilação com requadro em alumínio</t>
  </si>
  <si>
    <t xml:space="preserve">16.3</t>
  </si>
  <si>
    <t xml:space="preserve">Tubo de Aço Galvanizado Ø 3/4", inclusive conexões</t>
  </si>
  <si>
    <t xml:space="preserve">16.4</t>
  </si>
  <si>
    <t xml:space="preserve">COMP.11</t>
  </si>
  <si>
    <t xml:space="preserve">Envelope de concreto para proteção de tubo enterrado, espessura 3cm</t>
  </si>
  <si>
    <t xml:space="preserve">16.5</t>
  </si>
  <si>
    <t xml:space="preserve">CONS.25</t>
  </si>
  <si>
    <t xml:space="preserve">Fita anticorrosiva 5cmx30m (2 camadas)</t>
  </si>
  <si>
    <t xml:space="preserve">16.6</t>
  </si>
  <si>
    <t xml:space="preserve">CONS.26</t>
  </si>
  <si>
    <t xml:space="preserve">Regulador 1º estagio com manometro</t>
  </si>
  <si>
    <t xml:space="preserve">16.8</t>
  </si>
  <si>
    <t xml:space="preserve">COMP.12</t>
  </si>
  <si>
    <t xml:space="preserve">Regulador 2º estágio com registro</t>
  </si>
  <si>
    <t xml:space="preserve">16.9</t>
  </si>
  <si>
    <t xml:space="preserve">CONS.27</t>
  </si>
  <si>
    <t xml:space="preserve">Instalação básica para abrigo de gás (capacidade 4 cilindros GLP de 45 kg)</t>
  </si>
  <si>
    <t xml:space="preserve">16.10</t>
  </si>
  <si>
    <t xml:space="preserve">COMP.13</t>
  </si>
  <si>
    <t xml:space="preserve">Placa de sinalização em PVC, fotoluminescente, "Proibido fumar"</t>
  </si>
  <si>
    <t xml:space="preserve">16.11</t>
  </si>
  <si>
    <t xml:space="preserve">Placa de sinalização em PVC, fotoluminescente, "Perigo inflamavel"</t>
  </si>
  <si>
    <t xml:space="preserve">SISTEMA DE PROTEÇÃO CONTRA INCÊNDIO</t>
  </si>
  <si>
    <t xml:space="preserve">17.1</t>
  </si>
  <si>
    <t xml:space="preserve">Extintor ABC - 6KG</t>
  </si>
  <si>
    <t xml:space="preserve">17.2</t>
  </si>
  <si>
    <t xml:space="preserve">Extintor CO2 - 6KG</t>
  </si>
  <si>
    <t xml:space="preserve">17.3</t>
  </si>
  <si>
    <t xml:space="preserve">Cotovelo 90º galvanizado 2 1/2"</t>
  </si>
  <si>
    <t xml:space="preserve">17.4</t>
  </si>
  <si>
    <t xml:space="preserve">Niple duplo aço galvanizado 2 1/2"</t>
  </si>
  <si>
    <t xml:space="preserve">17.5</t>
  </si>
  <si>
    <t xml:space="preserve">Tê aço galvanizado 2 1/2"</t>
  </si>
  <si>
    <t xml:space="preserve">17.6</t>
  </si>
  <si>
    <t xml:space="preserve">Tubo aço galvanizado 65mm - 2 1/2"</t>
  </si>
  <si>
    <t xml:space="preserve">17.7</t>
  </si>
  <si>
    <t xml:space="preserve">CONS.28</t>
  </si>
  <si>
    <t xml:space="preserve">Adaptador em aço galvanziado para caixa dágua 2.1/2" x 65mm</t>
  </si>
  <si>
    <t xml:space="preserve">17.8</t>
  </si>
  <si>
    <t xml:space="preserve">CONS.29</t>
  </si>
  <si>
    <t xml:space="preserve">Adaptador storz - roscas internas 2 1/2"</t>
  </si>
  <si>
    <t xml:space="preserve">17.9</t>
  </si>
  <si>
    <t xml:space="preserve">Caixa para abrigo de mangueira - 90x60x25 cm</t>
  </si>
  <si>
    <t xml:space="preserve">17.10</t>
  </si>
  <si>
    <t xml:space="preserve">CONS.30</t>
  </si>
  <si>
    <t xml:space="preserve">Chave para conexão de mangueira tipo stroz engate rápido - dupla 1 1/2" x 1 1/2"</t>
  </si>
  <si>
    <t xml:space="preserve">17.11</t>
  </si>
  <si>
    <t xml:space="preserve">C4385</t>
  </si>
  <si>
    <t xml:space="preserve">Esguicho 1½" x 16mm tipo jato sólido com engate rápido para mangueira</t>
  </si>
  <si>
    <t xml:space="preserve">17.12</t>
  </si>
  <si>
    <t xml:space="preserve">Mangueiras de incêndio de nylon -  1 1/2" 16mm</t>
  </si>
  <si>
    <t xml:space="preserve">17.13</t>
  </si>
  <si>
    <t xml:space="preserve">74169/1</t>
  </si>
  <si>
    <t xml:space="preserve">Registro globo 2 1/2" 45º</t>
  </si>
  <si>
    <t xml:space="preserve">17.14</t>
  </si>
  <si>
    <t xml:space="preserve">C0513</t>
  </si>
  <si>
    <t xml:space="preserve">Tampão cego Ø 1½" com corrente tipo Storz e engate rápido</t>
  </si>
  <si>
    <t xml:space="preserve">17.15</t>
  </si>
  <si>
    <t xml:space="preserve">Tampão ferro fundido para passeio com inscrição "Incêndio" 50X50cm</t>
  </si>
  <si>
    <t xml:space="preserve">17.16</t>
  </si>
  <si>
    <t xml:space="preserve">Registro bruto de gaveta industrial 2 1/2"’</t>
  </si>
  <si>
    <t xml:space="preserve">17.17</t>
  </si>
  <si>
    <t xml:space="preserve">73795/6</t>
  </si>
  <si>
    <t xml:space="preserve">Válvula de retenção vertical 2 1/2"</t>
  </si>
  <si>
    <t xml:space="preserve">17.18</t>
  </si>
  <si>
    <t xml:space="preserve">União ferro galvanizado Ø 2½" com assento cônico</t>
  </si>
  <si>
    <t xml:space="preserve">17.19</t>
  </si>
  <si>
    <t xml:space="preserve">C4394</t>
  </si>
  <si>
    <t xml:space="preserve">Luminária de emergência de blocos aucônomos de LED, com autonomia de 2h</t>
  </si>
  <si>
    <t xml:space="preserve">17.20</t>
  </si>
  <si>
    <t xml:space="preserve">C4649</t>
  </si>
  <si>
    <t xml:space="preserve">Marcação de piso para localização de extintor e hidrante, dimensões 100x100cm</t>
  </si>
  <si>
    <t xml:space="preserve">17.21</t>
  </si>
  <si>
    <t xml:space="preserve">INC-BOM-005</t>
  </si>
  <si>
    <t xml:space="preserve">Bomba hidraulioca 3 cv</t>
  </si>
  <si>
    <t xml:space="preserve">17.22</t>
  </si>
  <si>
    <t xml:space="preserve">CONS.31</t>
  </si>
  <si>
    <t xml:space="preserve">Central de alarme</t>
  </si>
  <si>
    <t xml:space="preserve">17.23</t>
  </si>
  <si>
    <t xml:space="preserve">C4042</t>
  </si>
  <si>
    <t xml:space="preserve">Alarme sonoro/visual com acionador manual</t>
  </si>
  <si>
    <t xml:space="preserve">17.24</t>
  </si>
  <si>
    <t xml:space="preserve">Placa de sinalização em PVC fotoluminescente, dimensões até 480cm²</t>
  </si>
  <si>
    <t xml:space="preserve">INSTALAÇÃO ELÉTRICA - 127V</t>
  </si>
  <si>
    <t xml:space="preserve">18.1</t>
  </si>
  <si>
    <t xml:space="preserve">CENTRO DE DISTRIBUIÇÃO</t>
  </si>
  <si>
    <t xml:space="preserve">18.1.1</t>
  </si>
  <si>
    <t xml:space="preserve">74131/4</t>
  </si>
  <si>
    <t xml:space="preserve">Quadro de Distribuição de embutir, completo, (para 12 disjuntores monopolares, com barramento para as fases, neutro e para proteção, metálico, pintura eletrostática epóxi cor bege, c/ porta, trinco e acessórios)</t>
  </si>
  <si>
    <t xml:space="preserve">18.1.2</t>
  </si>
  <si>
    <t xml:space="preserve">Quadro de Distribuição de embutir, completo, (para 18 disjuntores monopolares, com barramento para as fases, neutro e para proteção, metálico, pintura eletrostática epóxi cor bege, c/ porta, trinco e acessórios)</t>
  </si>
  <si>
    <t xml:space="preserve">18.1.3</t>
  </si>
  <si>
    <t xml:space="preserve">74131/5</t>
  </si>
  <si>
    <t xml:space="preserve">Quadro de Distribuição de embutir, completo, (para 24 disjuntores monopolares, com barramento para as fases, neutro e para proteção, metálico, pintura eletrostática epóxi cor bege, c/ porta, trinco e acessórios)</t>
  </si>
  <si>
    <t xml:space="preserve">18.1.4</t>
  </si>
  <si>
    <t xml:space="preserve">Quadro de medição - fornecimento e instalação</t>
  </si>
  <si>
    <t xml:space="preserve">18.2</t>
  </si>
  <si>
    <t xml:space="preserve">DISJUNTORES</t>
  </si>
  <si>
    <t xml:space="preserve">18.2.1</t>
  </si>
  <si>
    <t xml:space="preserve">74130/1</t>
  </si>
  <si>
    <t xml:space="preserve">Disjuntor unipolar termomagnético 10A</t>
  </si>
  <si>
    <t xml:space="preserve">18.2.2</t>
  </si>
  <si>
    <t xml:space="preserve">Disjuntor unipolar termomagnético 13A</t>
  </si>
  <si>
    <t xml:space="preserve">18.2.3</t>
  </si>
  <si>
    <t xml:space="preserve">Disjuntor unipolar termomagnético 16A</t>
  </si>
  <si>
    <t xml:space="preserve">18.2.4</t>
  </si>
  <si>
    <t xml:space="preserve">Disjuntor unipolar termomagnético 20A</t>
  </si>
  <si>
    <t xml:space="preserve">18.2.5</t>
  </si>
  <si>
    <t xml:space="preserve">74130/3</t>
  </si>
  <si>
    <t xml:space="preserve">Disjuntor bipolar termomagnético 10A</t>
  </si>
  <si>
    <t xml:space="preserve">18.2.6</t>
  </si>
  <si>
    <t xml:space="preserve">Disjuntor bipolar termomagnético 15A</t>
  </si>
  <si>
    <t xml:space="preserve">18.2.7</t>
  </si>
  <si>
    <t xml:space="preserve">Disjuntor bipolar termomagnético 20A</t>
  </si>
  <si>
    <t xml:space="preserve">18.2.8</t>
  </si>
  <si>
    <t xml:space="preserve">Disjuntor bipolar termomagnético 32A</t>
  </si>
  <si>
    <t xml:space="preserve">18.2.9</t>
  </si>
  <si>
    <t xml:space="preserve">Disjuntor bipolar termomagnético 40A</t>
  </si>
  <si>
    <t xml:space="preserve">18.2.10</t>
  </si>
  <si>
    <t xml:space="preserve">74130/4</t>
  </si>
  <si>
    <t xml:space="preserve">Disjuntor tripolar termomagnético 25A</t>
  </si>
  <si>
    <t xml:space="preserve">18.2.11</t>
  </si>
  <si>
    <t xml:space="preserve">Disjuntor tripolar termomagnético 32A</t>
  </si>
  <si>
    <t xml:space="preserve">18.2.12</t>
  </si>
  <si>
    <t xml:space="preserve">Disjuntor tripolar termomagnético 50A</t>
  </si>
  <si>
    <t xml:space="preserve">18.2.13</t>
  </si>
  <si>
    <t xml:space="preserve">74130/5</t>
  </si>
  <si>
    <t xml:space="preserve">Disjuntor tripolar termomagnético 90A</t>
  </si>
  <si>
    <t xml:space="preserve">18.2.14</t>
  </si>
  <si>
    <t xml:space="preserve">Disjuntor tripolar termomagnético 100A</t>
  </si>
  <si>
    <t xml:space="preserve">18.2.15</t>
  </si>
  <si>
    <t xml:space="preserve">74130/8</t>
  </si>
  <si>
    <t xml:space="preserve">Disjuntor tripolar termomagnético 400A</t>
  </si>
  <si>
    <t xml:space="preserve">18.2.16</t>
  </si>
  <si>
    <t xml:space="preserve">C4530</t>
  </si>
  <si>
    <t xml:space="preserve">Interruptor bipolar DR - 25A</t>
  </si>
  <si>
    <t xml:space="preserve">18.2.17</t>
  </si>
  <si>
    <t xml:space="preserve">C4531</t>
  </si>
  <si>
    <t xml:space="preserve">Interruptor bipolar DR - 40A</t>
  </si>
  <si>
    <t xml:space="preserve">18.2.18</t>
  </si>
  <si>
    <t xml:space="preserve">Interruptor bipolar DR - 63A</t>
  </si>
  <si>
    <t xml:space="preserve">18.2.19</t>
  </si>
  <si>
    <t xml:space="preserve">Interruptor bipolar DR - 100A</t>
  </si>
  <si>
    <t xml:space="preserve">18.2.20</t>
  </si>
  <si>
    <t xml:space="preserve">C4562</t>
  </si>
  <si>
    <t xml:space="preserve">Dispositivo de proteção contra surto - 175V - 40KA</t>
  </si>
  <si>
    <t xml:space="preserve">18.2.21</t>
  </si>
  <si>
    <t xml:space="preserve">Dispositivo de proteção contra surto - 175V - 80KA</t>
  </si>
  <si>
    <t xml:space="preserve">18.3</t>
  </si>
  <si>
    <t xml:space="preserve">ELETRODUTOS E ACESSÓRIOS</t>
  </si>
  <si>
    <t xml:space="preserve">18.3.1</t>
  </si>
  <si>
    <t xml:space="preserve">Eletroduto PVC flexível corrugado reforçado, Ø25mm (DN 3/4"), inclusive conexões</t>
  </si>
  <si>
    <t xml:space="preserve">18.3.2</t>
  </si>
  <si>
    <t xml:space="preserve">Eletroduto PVC flexível corrugado reforçado, Ø32mm (DN 1"), inclusive conexões</t>
  </si>
  <si>
    <t xml:space="preserve">18.3.4</t>
  </si>
  <si>
    <t xml:space="preserve">Eletroduto PVC rigido roscavel, Ø40mm (DN 1 1/4"), inclusive conexões</t>
  </si>
  <si>
    <t xml:space="preserve">18.3.3</t>
  </si>
  <si>
    <t xml:space="preserve">Eletroduto PVC rigido roscavel, Ø50mm (DN 1 1/2"), inclusive conexões</t>
  </si>
  <si>
    <t xml:space="preserve">18.3.5</t>
  </si>
  <si>
    <t xml:space="preserve">Eletroduto PVC rigido roscavel, Ø85mm (DN 3"), inclusive conexões</t>
  </si>
  <si>
    <t xml:space="preserve">18.3.6</t>
  </si>
  <si>
    <t xml:space="preserve">Eletroduto PVC rigido roscavel, Ø110mm (DN 4"), inclusive conexões</t>
  </si>
  <si>
    <t xml:space="preserve">18.3.7</t>
  </si>
  <si>
    <t xml:space="preserve">Eletroduto aço galvanizado, Ø25mm (DN 3/4"), inclusive conexões</t>
  </si>
  <si>
    <t xml:space="preserve">18.3.8</t>
  </si>
  <si>
    <t xml:space="preserve">Caixa de passagem 30x30cm em alvenaria com tampa de ferro fundido tipo leve</t>
  </si>
  <si>
    <t xml:space="preserve">18.3.9</t>
  </si>
  <si>
    <t xml:space="preserve">Caixa de passagem de sobrepor no teto PVC 100x100x80mm</t>
  </si>
  <si>
    <t xml:space="preserve">18.3.10</t>
  </si>
  <si>
    <t xml:space="preserve">Caixa de Passagem PVC 4x2" - fornecimento e instalaçao</t>
  </si>
  <si>
    <t xml:space="preserve">18.3.11</t>
  </si>
  <si>
    <t xml:space="preserve">Caixa de passage PVC octogonal 3" - fornecimento e instalação</t>
  </si>
  <si>
    <t xml:space="preserve">18.4</t>
  </si>
  <si>
    <t xml:space="preserve">CABOS E FIOS (CONDUTORES)</t>
  </si>
  <si>
    <t xml:space="preserve">18.4.1</t>
  </si>
  <si>
    <t xml:space="preserve">Condutor de cobre unipolar, isolação em PVC/70ºC, camada de proteção em PVC, não propagador de chamas, classe de tensão 750V, encordoamento classe 5, flexível, com a seguinte seção nominal: #2,5 mm²</t>
  </si>
  <si>
    <t xml:space="preserve">18.4.2</t>
  </si>
  <si>
    <t xml:space="preserve">Condutor de cobre unipolar, isolação em PVC/70ºC, camada de proteção em PVC, não propagador de chamas, classe de tensão 750V, encordoamento classe 5, flexível, com a seguinte seção nominal: #4 mm²</t>
  </si>
  <si>
    <t xml:space="preserve">18.4.3</t>
  </si>
  <si>
    <t xml:space="preserve">Condutor de cobre unipolar, isolação em PVC/70ºC, camada de proteção em PVC, não propagador de chamas, classe de tensão 750V, encordoamento classe 5, flexível, com a seguinte seção nominal: #6 mm²</t>
  </si>
  <si>
    <t xml:space="preserve">18.4.4</t>
  </si>
  <si>
    <t xml:space="preserve">Condutor de cobre unipolar, isolação em PVC/70ºC, camada de proteção em PVC, não propagador de chamas, classe de tensão 750V, encordoamento classe 5, flexível, com a seguinte seção nominal: #10 mm²</t>
  </si>
  <si>
    <t xml:space="preserve">18.4.5</t>
  </si>
  <si>
    <t xml:space="preserve">Condutor de cobre unipolar, isolação em PVC/70ºC, camada de proteção em PVC, não propagador de chamas, classe de tensão 750V, encordoamento classe 5, flexível, com a seguinte seção nominal: #16 mm²</t>
  </si>
  <si>
    <t xml:space="preserve">18.4.6</t>
  </si>
  <si>
    <t xml:space="preserve">Condutor de cobre unipolar, isolação em PVC/70ºC, camada de proteção em PVC, não propagador de chamas, classe de tensão 750V, encordoamento classe 5, flexível, com a seguinte seção nominal: #25 mm²</t>
  </si>
  <si>
    <t xml:space="preserve">18.4.7</t>
  </si>
  <si>
    <t xml:space="preserve">Condutor de cobre unipolar, isolação em PVC/70ºC, camada de proteção em PVC, não propagador de chamas, classe de tensão 750V, encordoamento classe 5, flexível, com a seguinte seção nominal: #50 mm²</t>
  </si>
  <si>
    <t xml:space="preserve">18.4.8</t>
  </si>
  <si>
    <t xml:space="preserve">Condutor de cobre unipolar, isolação em PVC/70ºC, camada de proteção em PVC, não propagador de chamas, classe de tensão 750V, encordoamento classe 5, flexível, com a seguinte seção nominal: #95 mm²</t>
  </si>
  <si>
    <t xml:space="preserve">18.4.9</t>
  </si>
  <si>
    <t xml:space="preserve">Condutor de cobre unipolar, isolação em PVC/70ºC, camada de proteção em PVC, não propagador de chamas, classe de tensão 750V, encordoamento classe 5, flexível, com a seguinte seção nominal: #185 mm²</t>
  </si>
  <si>
    <t xml:space="preserve">18.5</t>
  </si>
  <si>
    <t xml:space="preserve">ELETROCALHAS</t>
  </si>
  <si>
    <t xml:space="preserve">18.5.1</t>
  </si>
  <si>
    <t xml:space="preserve">C1154</t>
  </si>
  <si>
    <t xml:space="preserve">Eletrocalha lisa tipo U 150x75mm com tampa, inclusive conexões</t>
  </si>
  <si>
    <t xml:space="preserve">18.6</t>
  </si>
  <si>
    <t xml:space="preserve">ILUMINAÇÃO E TOMADAS</t>
  </si>
  <si>
    <t xml:space="preserve">18.6.1</t>
  </si>
  <si>
    <t xml:space="preserve">Tomada universal, 10A, cor branca, completa</t>
  </si>
  <si>
    <t xml:space="preserve">18.6.2</t>
  </si>
  <si>
    <t xml:space="preserve">Tomada universal, 20A, cor branca, completa</t>
  </si>
  <si>
    <t xml:space="preserve">18.6.3</t>
  </si>
  <si>
    <t xml:space="preserve">Tomada dupla 10A, completa</t>
  </si>
  <si>
    <t xml:space="preserve">18.6.4</t>
  </si>
  <si>
    <t xml:space="preserve">Interruptor 1 tecla simples e tomada</t>
  </si>
  <si>
    <t xml:space="preserve">18.6.5</t>
  </si>
  <si>
    <t xml:space="preserve">Interruptor 2 teclas simples e tomada</t>
  </si>
  <si>
    <t xml:space="preserve">18.6.6</t>
  </si>
  <si>
    <t xml:space="preserve">Interruptor 1 tecla paralela e tomada</t>
  </si>
  <si>
    <t xml:space="preserve">18.6.7</t>
  </si>
  <si>
    <t xml:space="preserve">Interruptor 1 tecla simples</t>
  </si>
  <si>
    <t xml:space="preserve">18.6.8</t>
  </si>
  <si>
    <t xml:space="preserve">Interruptor 2 teclas simples</t>
  </si>
  <si>
    <t xml:space="preserve">18.6.9</t>
  </si>
  <si>
    <t xml:space="preserve">Interruptor 3 teclas simples</t>
  </si>
  <si>
    <t xml:space="preserve">18.6.10</t>
  </si>
  <si>
    <t xml:space="preserve">Módulo de saída de fio (para chuveiro)</t>
  </si>
  <si>
    <t xml:space="preserve">18.6.11</t>
  </si>
  <si>
    <t xml:space="preserve">73953/8</t>
  </si>
  <si>
    <t xml:space="preserve">Luminárias sobrepor 2x36W completa</t>
  </si>
  <si>
    <t xml:space="preserve">18.6.12</t>
  </si>
  <si>
    <t xml:space="preserve">C1661</t>
  </si>
  <si>
    <t xml:space="preserve">Luminárias embutir 2x16W completa</t>
  </si>
  <si>
    <t xml:space="preserve">18.6.13</t>
  </si>
  <si>
    <t xml:space="preserve">C1638</t>
  </si>
  <si>
    <t xml:space="preserve">Luminárias embutir 2x36W completa</t>
  </si>
  <si>
    <t xml:space="preserve">18.6.14</t>
  </si>
  <si>
    <t xml:space="preserve">C4540</t>
  </si>
  <si>
    <t xml:space="preserve">Luminária com aletas embutir 2x36 completa</t>
  </si>
  <si>
    <t xml:space="preserve">18.6.15</t>
  </si>
  <si>
    <t xml:space="preserve">C4412</t>
  </si>
  <si>
    <t xml:space="preserve">Luminária de piso, com lâmpada vapor metálico 70W</t>
  </si>
  <si>
    <t xml:space="preserve">18.6.16</t>
  </si>
  <si>
    <t xml:space="preserve">C2045</t>
  </si>
  <si>
    <t xml:space="preserve">Projetor com lâmpada de vapor metálico 150W</t>
  </si>
  <si>
    <t xml:space="preserve">18.6.17</t>
  </si>
  <si>
    <t xml:space="preserve">Projetor com lâmpada de vapor metálico 250W</t>
  </si>
  <si>
    <t xml:space="preserve">18.6.18</t>
  </si>
  <si>
    <t xml:space="preserve">C4107</t>
  </si>
  <si>
    <t xml:space="preserve">Arandelas de sobrepor com 1 lâmpada fluorescente compacta de 60W</t>
  </si>
  <si>
    <t xml:space="preserve">INSTALAÇÕES DE CLIMATIZAÇÃO</t>
  </si>
  <si>
    <t xml:space="preserve">19.1</t>
  </si>
  <si>
    <t xml:space="preserve">Tubo PVC soldável Ø 25 mm, inclusive conexões</t>
  </si>
  <si>
    <t xml:space="preserve">19.2</t>
  </si>
  <si>
    <t xml:space="preserve">Joelho 45 - 25mm, fornecimento e instalação</t>
  </si>
  <si>
    <t xml:space="preserve">19.3</t>
  </si>
  <si>
    <t xml:space="preserve">Joelho 90 - 25mm, fornecimento e instalação</t>
  </si>
  <si>
    <t xml:space="preserve">19.4</t>
  </si>
  <si>
    <t xml:space="preserve">Tê 25mm, fornecimento e instalação</t>
  </si>
  <si>
    <t xml:space="preserve">INSTALAÇÕES DE REDE ESTRUTURADA</t>
  </si>
  <si>
    <t xml:space="preserve">20.1</t>
  </si>
  <si>
    <t xml:space="preserve">EQUIPAMENTOS PASSIVOS</t>
  </si>
  <si>
    <t xml:space="preserve">20.1.1</t>
  </si>
  <si>
    <t xml:space="preserve">C3768</t>
  </si>
  <si>
    <t xml:space="preserve">Patch Panel 19"  - 24 portas, Categoria 6</t>
  </si>
  <si>
    <t xml:space="preserve">un </t>
  </si>
  <si>
    <t xml:space="preserve">20.1.2</t>
  </si>
  <si>
    <t xml:space="preserve">CONS.32</t>
  </si>
  <si>
    <t xml:space="preserve">Switch de 48 portas</t>
  </si>
  <si>
    <t xml:space="preserve">20.1.3</t>
  </si>
  <si>
    <t xml:space="preserve">CONS.33</t>
  </si>
  <si>
    <t xml:space="preserve">Guias de cabos simples</t>
  </si>
  <si>
    <t xml:space="preserve">20.1.4</t>
  </si>
  <si>
    <t xml:space="preserve">CONS.34</t>
  </si>
  <si>
    <t xml:space="preserve">Guia de Cabos Vertical, fechado </t>
  </si>
  <si>
    <t xml:space="preserve">20.1.5</t>
  </si>
  <si>
    <t xml:space="preserve">CONS.35</t>
  </si>
  <si>
    <t xml:space="preserve">Guia de Cabos Vertical</t>
  </si>
  <si>
    <t xml:space="preserve">20.1.6</t>
  </si>
  <si>
    <t xml:space="preserve">CONS.36</t>
  </si>
  <si>
    <t xml:space="preserve">Guia de Cabos Superior, fechado </t>
  </si>
  <si>
    <t xml:space="preserve">20.1.7</t>
  </si>
  <si>
    <t xml:space="preserve">C4568</t>
  </si>
  <si>
    <t xml:space="preserve">Anel organizador de cabos</t>
  </si>
  <si>
    <t xml:space="preserve">20.1.8</t>
  </si>
  <si>
    <t xml:space="preserve">C4567</t>
  </si>
  <si>
    <t xml:space="preserve">Bandeja deslizante perfurada</t>
  </si>
  <si>
    <t xml:space="preserve">20.1.9</t>
  </si>
  <si>
    <t xml:space="preserve">COMP.14</t>
  </si>
  <si>
    <t xml:space="preserve">Mini-rack de parede 19" x 5u x 370mm</t>
  </si>
  <si>
    <t xml:space="preserve">20.1.10</t>
  </si>
  <si>
    <t xml:space="preserve">COMP.15</t>
  </si>
  <si>
    <t xml:space="preserve">Access Point Wireless 2.4 GHz - 300Mpbs - fornecimento e instalação</t>
  </si>
  <si>
    <t xml:space="preserve">20.2</t>
  </si>
  <si>
    <t xml:space="preserve">CABOS EM PAR TRANÇADOS</t>
  </si>
  <si>
    <t xml:space="preserve">20.2.1</t>
  </si>
  <si>
    <t xml:space="preserve">C4533</t>
  </si>
  <si>
    <t xml:space="preserve">Cabo UTP -6 (24AWG)</t>
  </si>
  <si>
    <t xml:space="preserve">20.2.2</t>
  </si>
  <si>
    <t xml:space="preserve">C0544</t>
  </si>
  <si>
    <t xml:space="preserve">Cabo coaxial</t>
  </si>
  <si>
    <t xml:space="preserve">20.2.3</t>
  </si>
  <si>
    <t xml:space="preserve">C4526</t>
  </si>
  <si>
    <t xml:space="preserve">Cabos de conexões – Patch cord categoria 6  - 2,5 metros</t>
  </si>
  <si>
    <t xml:space="preserve">20.3</t>
  </si>
  <si>
    <t xml:space="preserve">TOMADAS</t>
  </si>
  <si>
    <t xml:space="preserve">20.3.1</t>
  </si>
  <si>
    <t xml:space="preserve">CONS.37</t>
  </si>
  <si>
    <t xml:space="preserve">Tomada de embutir RJ-45 com 1 módulo</t>
  </si>
  <si>
    <t xml:space="preserve">20.3.2</t>
  </si>
  <si>
    <t xml:space="preserve">CONS.38</t>
  </si>
  <si>
    <t xml:space="preserve">Tomada completa TV/SAT</t>
  </si>
  <si>
    <t xml:space="preserve">20.3.3</t>
  </si>
  <si>
    <t xml:space="preserve">CONS.39</t>
  </si>
  <si>
    <t xml:space="preserve">MERCADO</t>
  </si>
  <si>
    <t xml:space="preserve">Conector emenda para cabo coaxial</t>
  </si>
  <si>
    <t xml:space="preserve">20.4</t>
  </si>
  <si>
    <t xml:space="preserve">CAIXAS E ACESSÓRIOS</t>
  </si>
  <si>
    <t xml:space="preserve">20.4.1</t>
  </si>
  <si>
    <t xml:space="preserve">Caixa de passagem em alvenaria 30x30x30 com tampa de ferro fundido</t>
  </si>
  <si>
    <t xml:space="preserve">20.4.2</t>
  </si>
  <si>
    <t xml:space="preserve">Caixa de passagem em PVC ou ferro de embutir no teto 30x30x12</t>
  </si>
  <si>
    <t xml:space="preserve">20.4.3</t>
  </si>
  <si>
    <t xml:space="preserve">Caixa de passagem PVC 4x2" - fornecimento e instalação</t>
  </si>
  <si>
    <t xml:space="preserve">20.5</t>
  </si>
  <si>
    <t xml:space="preserve">20.5.1</t>
  </si>
  <si>
    <t xml:space="preserve">Eletroduto PVC flexivel 3/4", inclusive conexões</t>
  </si>
  <si>
    <t xml:space="preserve">20.5.2</t>
  </si>
  <si>
    <t xml:space="preserve">Eletroduto PVC flexivel 1", inclusive conexões</t>
  </si>
  <si>
    <t xml:space="preserve">20.5.3</t>
  </si>
  <si>
    <t xml:space="preserve">Eletroduto PVC rigido roscavel 1.1/4", inclusive conexões</t>
  </si>
  <si>
    <t xml:space="preserve">20.5.4</t>
  </si>
  <si>
    <t xml:space="preserve">Eletroduto PVC rigido roscavel 2", inclusive conexões</t>
  </si>
  <si>
    <t xml:space="preserve">20.5.5</t>
  </si>
  <si>
    <t xml:space="preserve">C1160</t>
  </si>
  <si>
    <t xml:space="preserve">Eletrocalha lisa com tampa 100 x 50 mm, inclusive conexões</t>
  </si>
  <si>
    <t xml:space="preserve">SISTEMA DE EXAUSTÃO MECÂNICA</t>
  </si>
  <si>
    <t xml:space="preserve">21.1</t>
  </si>
  <si>
    <t xml:space="preserve">CONS.40</t>
  </si>
  <si>
    <t xml:space="preserve">Coifa de Centro em Aço Inox de 1500x1000x600</t>
  </si>
  <si>
    <t xml:space="preserve">21.2</t>
  </si>
  <si>
    <t xml:space="preserve">CONS.41</t>
  </si>
  <si>
    <t xml:space="preserve">Duto de ligação 1000 X 0.80mm</t>
  </si>
  <si>
    <t xml:space="preserve">21.3</t>
  </si>
  <si>
    <t xml:space="preserve">CONS.42</t>
  </si>
  <si>
    <t xml:space="preserve">Chapéu chines em aluminio</t>
  </si>
  <si>
    <t xml:space="preserve">21.4</t>
  </si>
  <si>
    <t xml:space="preserve">CONS.43</t>
  </si>
  <si>
    <t xml:space="preserve">Exaustor axial interno vazão 40m³/min.</t>
  </si>
  <si>
    <t xml:space="preserve">21.5</t>
  </si>
  <si>
    <t xml:space="preserve">CONS.44</t>
  </si>
  <si>
    <t xml:space="preserve">Exaustor mecânico para banheiro 80m3/h com duto flexível - kit</t>
  </si>
  <si>
    <t xml:space="preserve">SISTEMA DE PROTEÇÃO CONTRA DESCARGAS ATMOSFÉRICAS (SPDA)</t>
  </si>
  <si>
    <t xml:space="preserve">22.1</t>
  </si>
  <si>
    <t xml:space="preserve">CONS.45</t>
  </si>
  <si>
    <t xml:space="preserve">Pára-raios tipo Franklin em aço inox 3 pontas em haste de 3 m. x 1.1/2" tipo simples</t>
  </si>
  <si>
    <t xml:space="preserve">22.2</t>
  </si>
  <si>
    <t xml:space="preserve">C3478</t>
  </si>
  <si>
    <t xml:space="preserve">Vergalhão CA - 25 # 10 mm2</t>
  </si>
  <si>
    <t xml:space="preserve">22.3</t>
  </si>
  <si>
    <t xml:space="preserve">CONS.46</t>
  </si>
  <si>
    <t xml:space="preserve">Conector mini-gar em bronze estanhado</t>
  </si>
  <si>
    <t xml:space="preserve">22.4</t>
  </si>
  <si>
    <t xml:space="preserve">C3424</t>
  </si>
  <si>
    <t xml:space="preserve">Abraçadeira-guia reforçada 2"</t>
  </si>
  <si>
    <t xml:space="preserve">22.5</t>
  </si>
  <si>
    <t xml:space="preserve">CONS.47</t>
  </si>
  <si>
    <t xml:space="preserve">Clips galvanizado</t>
  </si>
  <si>
    <t xml:space="preserve">22.6</t>
  </si>
  <si>
    <t xml:space="preserve">COMP.16</t>
  </si>
  <si>
    <t xml:space="preserve">Caixa de equalização de potências 200x200mm em aço com barramento, expessura  6 mm</t>
  </si>
  <si>
    <t xml:space="preserve">22.7</t>
  </si>
  <si>
    <t xml:space="preserve">Escavação de vala para aterramento</t>
  </si>
  <si>
    <t xml:space="preserve">22.8</t>
  </si>
  <si>
    <t xml:space="preserve">Haste tipo coopperweld 5/8" x 2,40m.</t>
  </si>
  <si>
    <t xml:space="preserve">22.9</t>
  </si>
  <si>
    <t xml:space="preserve">Cabo de cobre nu 16 mm2</t>
  </si>
  <si>
    <t xml:space="preserve">22.10</t>
  </si>
  <si>
    <t xml:space="preserve">Cabo de cobre nu 35mm²</t>
  </si>
  <si>
    <t xml:space="preserve">22.11</t>
  </si>
  <si>
    <t xml:space="preserve">Cabo de cobre nu 50mm²</t>
  </si>
  <si>
    <t xml:space="preserve">22.12</t>
  </si>
  <si>
    <t xml:space="preserve">CONS.48</t>
  </si>
  <si>
    <t xml:space="preserve">Caixa de inspeção, PVC de 12", com tampa de ferro fundido,conforme detalhe no projeto</t>
  </si>
  <si>
    <t xml:space="preserve">SERVIÇOS COMPLEMENTARES</t>
  </si>
  <si>
    <t xml:space="preserve">23.1</t>
  </si>
  <si>
    <t xml:space="preserve">GERAIS</t>
  </si>
  <si>
    <t xml:space="preserve">23.1.1</t>
  </si>
  <si>
    <t xml:space="preserve">C0864</t>
  </si>
  <si>
    <t xml:space="preserve">Conjunto de mastros para bandeiras em tubo ferro galvanizado telescópico (alt= 7m (3mx2" + 4mx1 1/2")</t>
  </si>
  <si>
    <t xml:space="preserve">23.1.2</t>
  </si>
  <si>
    <t xml:space="preserve">C4065</t>
  </si>
  <si>
    <t xml:space="preserve">Bancada em granito cinza andorinha - espessura 2cm, conforme projeto</t>
  </si>
  <si>
    <t xml:space="preserve">23.1.3</t>
  </si>
  <si>
    <t xml:space="preserve">Prateleira,acabamentos em granito cinza andorinha - espessura 2cm, conforme projeto</t>
  </si>
  <si>
    <t xml:space="preserve">23.1.4</t>
  </si>
  <si>
    <t xml:space="preserve">C2910</t>
  </si>
  <si>
    <t xml:space="preserve">Prateleiras e escaninhos em mdf </t>
  </si>
  <si>
    <t xml:space="preserve">23.1.5</t>
  </si>
  <si>
    <t xml:space="preserve">C0361</t>
  </si>
  <si>
    <t xml:space="preserve">Bancos de concreto</t>
  </si>
  <si>
    <t xml:space="preserve">23.1.6</t>
  </si>
  <si>
    <t xml:space="preserve">C1869</t>
  </si>
  <si>
    <t xml:space="preserve">Peitoril em granito cinza, largura=17,00cm espessura variável e pingadeira</t>
  </si>
  <si>
    <t xml:space="preserve">23.1.7</t>
  </si>
  <si>
    <t xml:space="preserve">Mão francesa metálica para apoio das pratelerias e bancadas</t>
  </si>
  <si>
    <t xml:space="preserve">23.1.8</t>
  </si>
  <si>
    <t xml:space="preserve">C4622</t>
  </si>
  <si>
    <t xml:space="preserve">Fita adesiva antiderrapante 50mm para degraus dos banheiros</t>
  </si>
  <si>
    <t xml:space="preserve">23.2</t>
  </si>
  <si>
    <t xml:space="preserve">CAIXA DÁGUA - 30.000L</t>
  </si>
  <si>
    <t xml:space="preserve">23.2.1</t>
  </si>
  <si>
    <t xml:space="preserve">CONS.49</t>
  </si>
  <si>
    <t xml:space="preserve">Alça de içamento</t>
  </si>
  <si>
    <t xml:space="preserve">23.2.2</t>
  </si>
  <si>
    <t xml:space="preserve">CONS.50</t>
  </si>
  <si>
    <t xml:space="preserve">Suporte de luz piloto</t>
  </si>
  <si>
    <t xml:space="preserve">23.2.3</t>
  </si>
  <si>
    <t xml:space="preserve">CONS.51</t>
  </si>
  <si>
    <t xml:space="preserve">Suporte para cinto de segurança</t>
  </si>
  <si>
    <t xml:space="preserve">23.2.4</t>
  </si>
  <si>
    <t xml:space="preserve">CONS.52</t>
  </si>
  <si>
    <t xml:space="preserve">Suporte para Pára-raio</t>
  </si>
  <si>
    <t xml:space="preserve">23.2.5</t>
  </si>
  <si>
    <t xml:space="preserve">Escada interna e externa tipo marinheiro, inclusive pintura</t>
  </si>
  <si>
    <t xml:space="preserve">23.2.6</t>
  </si>
  <si>
    <t xml:space="preserve">Guarda corpo de 1,0m de altura</t>
  </si>
  <si>
    <t xml:space="preserve">23.2.7</t>
  </si>
  <si>
    <t xml:space="preserve">CONS.53</t>
  </si>
  <si>
    <t xml:space="preserve">Chapa de aço carbono de alta resistência a corrosão e de qualidade estrutural e solda interna e externa, para confecção do reservatorioconforme projeto</t>
  </si>
  <si>
    <t xml:space="preserve">23.2.8</t>
  </si>
  <si>
    <t xml:space="preserve">CONS.54</t>
  </si>
  <si>
    <t xml:space="preserve">Sistema de ancoragem com 6 nichos, conforme projeto</t>
  </si>
  <si>
    <t xml:space="preserve">23.2.9</t>
  </si>
  <si>
    <t xml:space="preserve">C1520</t>
  </si>
  <si>
    <t xml:space="preserve">Preparo de superfície: jateamento abrasivo ao metal branco (interno e externo), padrão AS 3.</t>
  </si>
  <si>
    <t xml:space="preserve">23.2.10</t>
  </si>
  <si>
    <t xml:space="preserve">Acabamento interno: duas demãos de espessura seca de primer Epóxi</t>
  </si>
  <si>
    <t xml:space="preserve">23.2.11</t>
  </si>
  <si>
    <t xml:space="preserve">Acabamento externo: uma demão de espessura seca de primer Epóxi</t>
  </si>
  <si>
    <t xml:space="preserve">23.2.12</t>
  </si>
  <si>
    <t xml:space="preserve">C4409</t>
  </si>
  <si>
    <t xml:space="preserve">Pintura Externa: uma demão de poliuretano na cor amarelo</t>
  </si>
  <si>
    <t xml:space="preserve">SERVIÇOS FINAIS</t>
  </si>
  <si>
    <t xml:space="preserve">24.1</t>
  </si>
  <si>
    <t xml:space="preserve">Limpeza de obra</t>
  </si>
  <si>
    <t xml:space="preserve">24.2</t>
  </si>
  <si>
    <t xml:space="preserve">Placa de inauguração em chapa de aço galvanizado 0,47x0,57m</t>
  </si>
  <si>
    <t xml:space="preserve">Valor TOTAL com BDI</t>
  </si>
  <si>
    <t xml:space="preserve">1 - Esta planilha orçamentária refere-se  ao projeto básico do Programa Proinfância Tipo 1. Os quantitativos são estimados com o objetivo de estabelecer um valor de referência. O orçamento final deverá ser realizado pelo ente federado, com base no projeto executivo. Considera-se projeto executivo aquele cuja elaboração se dá ao final do estabelecimento das fundações adequadas ao solo do local onde o projeto será edificado, bem como outros ajustes que se fizerem necessários.</t>
  </si>
  <si>
    <t xml:space="preserve">2 - Este orçamento de projeto básico está  em conformidade com o disposto na Resolução do CONFEA nº 361 de 10 de dezembro de 1991, alínea f. </t>
  </si>
  <si>
    <t xml:space="preserve">3 - Após a elaboração da nova planilha orçamentária, baseada no projeto executivo, a ART correspondente deverá ser emitida.</t>
  </si>
  <si>
    <t xml:space="preserve">                        ____________________________________________________________________</t>
  </si>
  <si>
    <t xml:space="preserve">                                                 Wander Luiz de Feria Mendes</t>
  </si>
  <si>
    <t xml:space="preserve">                                                  Eng. Civil e Seg. do Trabalho</t>
  </si>
  <si>
    <t xml:space="preserve">                                                       CREA-RJ 2015102872/D</t>
  </si>
  <si>
    <t xml:space="preserve">Composição de Custos Unitários</t>
  </si>
  <si>
    <t xml:space="preserve"> Edificação principal do Proinfância Tipo I – Escola Municipal Vermelho II - Muriaé – MG.</t>
  </si>
  <si>
    <t xml:space="preserve">COMP. 01</t>
  </si>
  <si>
    <r>
      <rPr>
        <b val="true"/>
        <sz val="11"/>
        <color rgb="FF333333"/>
        <rFont val="Times New Roman"/>
        <family val="1"/>
        <charset val="1"/>
      </rPr>
      <t xml:space="preserve">Descrição:</t>
    </r>
    <r>
      <rPr>
        <sz val="11"/>
        <color rgb="FF333333"/>
        <rFont val="Times New Roman"/>
        <family val="1"/>
        <charset val="1"/>
      </rPr>
      <t xml:space="preserve"> Porta de compensado de madeira - PM6 - 60x100, folha lisa revestida com laminado melamínico, incluso ferragens, conforme projeto de esquadrias</t>
    </r>
  </si>
  <si>
    <r>
      <rPr>
        <b val="true"/>
        <sz val="11"/>
        <color rgb="FF333333"/>
        <rFont val="Times New Roman"/>
        <family val="1"/>
        <charset val="1"/>
      </rPr>
      <t xml:space="preserve">Unidade:</t>
    </r>
    <r>
      <rPr>
        <sz val="11"/>
        <color rgb="FF333333"/>
        <rFont val="Times New Roman"/>
        <family val="1"/>
        <charset val="1"/>
      </rPr>
      <t xml:space="preserve"> un</t>
    </r>
  </si>
  <si>
    <t xml:space="preserve">Código</t>
  </si>
  <si>
    <t xml:space="preserve">Descrição</t>
  </si>
  <si>
    <t xml:space="preserve">Unidade</t>
  </si>
  <si>
    <t xml:space="preserve">Coeficiente</t>
  </si>
  <si>
    <t xml:space="preserve">Preço</t>
  </si>
  <si>
    <t xml:space="preserve">Total</t>
  </si>
  <si>
    <t xml:space="preserve">Materiais</t>
  </si>
  <si>
    <t xml:space="preserve">Areia média</t>
  </si>
  <si>
    <t xml:space="preserve">Cimento Portland</t>
  </si>
  <si>
    <t xml:space="preserve">Cal Hidratada</t>
  </si>
  <si>
    <t xml:space="preserve">Prego (tipo de prego: 18x30)</t>
  </si>
  <si>
    <t xml:space="preserve">Fechadura tipo tarjeta livre /ocupado</t>
  </si>
  <si>
    <t xml:space="preserve">77.90.34</t>
  </si>
  <si>
    <t xml:space="preserve">Bucha fischer s8 com parafuso ou equivalente</t>
  </si>
  <si>
    <t xml:space="preserve">Dobradiça de ferro cromado 3 1/2x3"</t>
  </si>
  <si>
    <t xml:space="preserve">Porta de madeira, folha media (nbr 15930) de 60 x 100 cm, e = 35 mm, núcleo sarrafeado, capa lisa em hdf, acabamento em laminado natural para verniz</t>
  </si>
  <si>
    <t xml:space="preserve">99900.3.784 (***)</t>
  </si>
  <si>
    <t xml:space="preserve">Marco de alumínio anodizado natural, c = 1,00m</t>
  </si>
  <si>
    <t xml:space="preserve">Total de Materiais</t>
  </si>
  <si>
    <t xml:space="preserve">Mão de Obra</t>
  </si>
  <si>
    <t xml:space="preserve">Ajundante de carpinteiro</t>
  </si>
  <si>
    <t xml:space="preserve">h</t>
  </si>
  <si>
    <t xml:space="preserve">Carpinteiro</t>
  </si>
  <si>
    <t xml:space="preserve">Pedreiro</t>
  </si>
  <si>
    <t xml:space="preserve">Total de Mão de Obra</t>
  </si>
  <si>
    <t xml:space="preserve">Total Simples</t>
  </si>
  <si>
    <t xml:space="preserve">Encargos</t>
  </si>
  <si>
    <t xml:space="preserve">Total Geral</t>
  </si>
  <si>
    <t xml:space="preserve">Fonte de Preço : SINAPI Insumos 03/2019; SUDECAP – Fevereiro 2019</t>
  </si>
  <si>
    <t xml:space="preserve">Fonte de Coeficientes: SETOP Setembro 2018,: ESQ-POR-036</t>
  </si>
  <si>
    <t xml:space="preserve">COMP. 02</t>
  </si>
  <si>
    <r>
      <rPr>
        <b val="true"/>
        <sz val="11"/>
        <color rgb="FF333333"/>
        <rFont val="Times New Roman"/>
        <family val="1"/>
        <charset val="1"/>
      </rPr>
      <t xml:space="preserve">Descrição:</t>
    </r>
    <r>
      <rPr>
        <sz val="11"/>
        <color rgb="FF333333"/>
        <rFont val="Times New Roman"/>
        <family val="1"/>
        <charset val="1"/>
      </rPr>
      <t xml:space="preserve"> Chapa metálica (alumínio) e= 1mm para as portas - fornecimento e instalação</t>
    </r>
  </si>
  <si>
    <r>
      <rPr>
        <b val="true"/>
        <sz val="11"/>
        <color rgb="FF333333"/>
        <rFont val="Times New Roman"/>
        <family val="1"/>
        <charset val="1"/>
      </rPr>
      <t xml:space="preserve">Unidade:</t>
    </r>
    <r>
      <rPr>
        <sz val="11"/>
        <color rgb="FF333333"/>
        <rFont val="Times New Roman"/>
        <family val="1"/>
        <charset val="1"/>
      </rPr>
      <t xml:space="preserve"> m²</t>
    </r>
  </si>
  <si>
    <t xml:space="preserve">I1215</t>
  </si>
  <si>
    <t xml:space="preserve">Gancho com porca e arruela</t>
  </si>
  <si>
    <t xml:space="preserve">I8624</t>
  </si>
  <si>
    <t xml:space="preserve">Chapa em alumínio n16</t>
  </si>
  <si>
    <t xml:space="preserve">I1530</t>
  </si>
  <si>
    <t xml:space="preserve">Montador</t>
  </si>
  <si>
    <t xml:space="preserve">I2543</t>
  </si>
  <si>
    <t xml:space="preserve">Servente</t>
  </si>
  <si>
    <t xml:space="preserve">Fonte de Preço : SEINFRA Insumos 03/2019</t>
  </si>
  <si>
    <t xml:space="preserve">Fonte de Coeficientes: SEINFRA Composições 10/2018</t>
  </si>
  <si>
    <t xml:space="preserve">COMP. 03</t>
  </si>
  <si>
    <r>
      <rPr>
        <b val="true"/>
        <sz val="11"/>
        <color rgb="FF000000"/>
        <rFont val="Times New Roman"/>
        <family val="1"/>
        <charset val="1"/>
      </rPr>
      <t xml:space="preserve">Descrição: </t>
    </r>
    <r>
      <rPr>
        <sz val="11"/>
        <color rgb="FF000000"/>
        <rFont val="Times New Roman"/>
        <family val="1"/>
        <charset val="1"/>
      </rPr>
      <t xml:space="preserve">janela de Alumínio - completa conforme projeto de esquadrias - Fixa</t>
    </r>
  </si>
  <si>
    <r>
      <rPr>
        <b val="true"/>
        <sz val="11"/>
        <color rgb="FF000000"/>
        <rFont val="Times New Roman"/>
        <family val="1"/>
        <charset val="1"/>
      </rPr>
      <t xml:space="preserve">Unidade:</t>
    </r>
    <r>
      <rPr>
        <sz val="11"/>
        <color rgb="FF000000"/>
        <rFont val="Times New Roman"/>
        <family val="1"/>
        <charset val="1"/>
      </rPr>
      <t xml:space="preserve"> m²</t>
    </r>
  </si>
  <si>
    <t xml:space="preserve">12793/ORSE</t>
  </si>
  <si>
    <t xml:space="preserve">Janela em alumínio, cor natural, tipo guilhotina, exclusive vidros</t>
  </si>
  <si>
    <t xml:space="preserve">01903/ORSE (**)</t>
  </si>
  <si>
    <t xml:space="preserve">Argamassa cimento e areia traço t-1 (1:3) - 1 saco cimento 50kg / 3 padiolas areia dim. 0.35 x 0.45 x 0.23 m - Confecção mecânica e transporte</t>
  </si>
  <si>
    <t xml:space="preserve">Vidro temperado incolor e = 6 mm, sem colocação</t>
  </si>
  <si>
    <t xml:space="preserve">Fonte de Preço : SINAPI Insumos 03/2019;  (**) ORSE Outubro 2018</t>
  </si>
  <si>
    <t xml:space="preserve">Fonte de Coeficientes: (**) ORSE setembro 2018 - 11944/ORSE</t>
  </si>
  <si>
    <t xml:space="preserve">COMP. 04</t>
  </si>
  <si>
    <r>
      <rPr>
        <b val="true"/>
        <sz val="11"/>
        <color rgb="FF000000"/>
        <rFont val="Times New Roman"/>
        <family val="1"/>
        <charset val="1"/>
      </rPr>
      <t xml:space="preserve">Descrição:</t>
    </r>
    <r>
      <rPr>
        <sz val="11"/>
        <color rgb="FF000000"/>
        <rFont val="Times New Roman"/>
        <family val="1"/>
        <charset val="1"/>
      </rPr>
      <t xml:space="preserve"> Tela de nylon de proteção- fixada na esquadria</t>
    </r>
  </si>
  <si>
    <t xml:space="preserve">Tela fachadeira em polietileno, rolo de 3 x 100 m (l x c), cor branca, sem logomarca - para protecao de obras</t>
  </si>
  <si>
    <t xml:space="preserve">03116/ORSE (**)</t>
  </si>
  <si>
    <t xml:space="preserve">Cantoneira alumínio anodizado natural, 1" x 1/8" - vara com 6m</t>
  </si>
  <si>
    <t xml:space="preserve">Fonte de Preço : SINAPI Insumos 03/2019;  (**) ORSE Fevereiro 2019</t>
  </si>
  <si>
    <t xml:space="preserve">Fonte de Coeficientes: ORSE Setembro 2018 - 08970/ORSE</t>
  </si>
  <si>
    <t xml:space="preserve">COMP. 05</t>
  </si>
  <si>
    <r>
      <rPr>
        <b val="true"/>
        <sz val="11"/>
        <color rgb="FF000000"/>
        <rFont val="Times New Roman"/>
        <family val="1"/>
        <charset val="1"/>
      </rPr>
      <t xml:space="preserve">Descrição:</t>
    </r>
    <r>
      <rPr>
        <sz val="11"/>
        <color rgb="FF000000"/>
        <rFont val="Times New Roman"/>
        <family val="1"/>
        <charset val="1"/>
      </rPr>
      <t xml:space="preserve">  Forro de gesso acartonado estruturado - fornecimento e montagem</t>
    </r>
  </si>
  <si>
    <t xml:space="preserve">I8292             (*)</t>
  </si>
  <si>
    <t xml:space="preserve">Forro de gesso acartonado estruturado</t>
  </si>
  <si>
    <t xml:space="preserve">Fonte de Preço : SEINFRA 026 (*)</t>
  </si>
  <si>
    <t xml:space="preserve">Fonte de Coeficientes: SEINFRA 024.1 - C4294</t>
  </si>
  <si>
    <r>
      <rPr>
        <b val="true"/>
        <sz val="11"/>
        <color rgb="FF000000"/>
        <rFont val="Times New Roman"/>
        <family val="1"/>
        <charset val="1"/>
      </rPr>
      <t xml:space="preserve">Descrição:</t>
    </r>
    <r>
      <rPr>
        <sz val="11"/>
        <color rgb="FF000000"/>
        <rFont val="Times New Roman"/>
        <family val="1"/>
        <charset val="1"/>
      </rPr>
      <t xml:space="preserve"> Fornecimento e lançamento de areia em  pátio e=36cm</t>
    </r>
  </si>
  <si>
    <r>
      <rPr>
        <b val="true"/>
        <sz val="11"/>
        <color rgb="FF000000"/>
        <rFont val="Times New Roman"/>
        <family val="1"/>
        <charset val="1"/>
      </rPr>
      <t xml:space="preserve">Unidade:</t>
    </r>
    <r>
      <rPr>
        <sz val="11"/>
        <color rgb="FF000000"/>
        <rFont val="Times New Roman"/>
        <family val="1"/>
        <charset val="1"/>
      </rPr>
      <t xml:space="preserve"> m³</t>
    </r>
  </si>
  <si>
    <t xml:space="preserve">Areia grossa</t>
  </si>
  <si>
    <t xml:space="preserve">Fonte de Preço : SINAPI Insumos 03/2019</t>
  </si>
  <si>
    <t xml:space="preserve">Fonte de Coeficientes: SETOP JULHO 2017: URB-DRE-010</t>
  </si>
  <si>
    <t xml:space="preserve">COMP. 07</t>
  </si>
  <si>
    <r>
      <rPr>
        <b val="true"/>
        <sz val="11"/>
        <color rgb="FF000000"/>
        <rFont val="Times New Roman"/>
        <family val="1"/>
        <charset val="1"/>
      </rPr>
      <t xml:space="preserve">Descrição:</t>
    </r>
    <r>
      <rPr>
        <sz val="11"/>
        <color rgb="FF000000"/>
        <rFont val="Times New Roman"/>
        <family val="1"/>
        <charset val="1"/>
      </rPr>
      <t xml:space="preserve"> Tubo de descarga vde, para ligacao caixa de descarga - embutir, 40 mm x 150 cm - fornecimento e instalação</t>
    </r>
  </si>
  <si>
    <r>
      <rPr>
        <b val="true"/>
        <sz val="11"/>
        <color rgb="FF000000"/>
        <rFont val="Times New Roman"/>
        <family val="1"/>
        <charset val="1"/>
      </rPr>
      <t xml:space="preserve">Unidade:</t>
    </r>
    <r>
      <rPr>
        <sz val="11"/>
        <color rgb="FF000000"/>
        <rFont val="Times New Roman"/>
        <family val="1"/>
        <charset val="1"/>
      </rPr>
      <t xml:space="preserve"> m</t>
    </r>
  </si>
  <si>
    <t xml:space="preserve">Adesivo para tubos cpvc, *75* g</t>
  </si>
  <si>
    <t xml:space="preserve">Tubo de descarga vde, para ligacao caixa de descarga - embutir, 40 mm x 100 cm</t>
  </si>
  <si>
    <t xml:space="preserve">Ajudante de Encanador</t>
  </si>
  <si>
    <t xml:space="preserve">Encanador</t>
  </si>
  <si>
    <t xml:space="preserve">COMP. 08</t>
  </si>
  <si>
    <r>
      <rPr>
        <b val="true"/>
        <sz val="11"/>
        <color rgb="FF000000"/>
        <rFont val="Times New Roman"/>
        <family val="1"/>
        <charset val="1"/>
      </rPr>
      <t xml:space="preserve">Descrição:</t>
    </r>
    <r>
      <rPr>
        <sz val="11"/>
        <color rgb="FF000000"/>
        <rFont val="Times New Roman"/>
        <family val="1"/>
        <charset val="1"/>
      </rPr>
      <t xml:space="preserve"> Ralo hemisférico (formato abacaxi) de ferro fundido, Ø100mm, fornecimento e instalação</t>
    </r>
  </si>
  <si>
    <r>
      <rPr>
        <b val="true"/>
        <sz val="11"/>
        <color rgb="FF000000"/>
        <rFont val="Times New Roman"/>
        <family val="1"/>
        <charset val="1"/>
      </rPr>
      <t xml:space="preserve">Unidade:</t>
    </r>
    <r>
      <rPr>
        <sz val="11"/>
        <color rgb="FF000000"/>
        <rFont val="Times New Roman"/>
        <family val="1"/>
        <charset val="1"/>
      </rPr>
      <t xml:space="preserve"> un</t>
    </r>
  </si>
  <si>
    <t xml:space="preserve">Solução limpadora para pvc, frasco com 1000cm³</t>
  </si>
  <si>
    <t xml:space="preserve">l</t>
  </si>
  <si>
    <t xml:space="preserve">3353/ORSE</t>
  </si>
  <si>
    <t xml:space="preserve">Ralo hemisférico tipo abacaxi d = 100 mm</t>
  </si>
  <si>
    <t xml:space="preserve">Fonte de Preço : SINAPI Insumos 03/2019; ORSE Fevereiro 2019</t>
  </si>
  <si>
    <t xml:space="preserve">Fonte de Coeficientes: SETOP JULHO 2017: HID-RAL-025</t>
  </si>
  <si>
    <t xml:space="preserve">COMP. 09</t>
  </si>
  <si>
    <r>
      <rPr>
        <b val="true"/>
        <sz val="11"/>
        <color rgb="FF000000"/>
        <rFont val="Times New Roman"/>
        <family val="1"/>
        <charset val="1"/>
      </rPr>
      <t xml:space="preserve">Descrição:</t>
    </r>
    <r>
      <rPr>
        <sz val="11"/>
        <color rgb="FF000000"/>
        <rFont val="Times New Roman"/>
        <family val="1"/>
        <charset val="1"/>
      </rPr>
      <t xml:space="preserve"> Cuba industrial 50x40 profundidade 30 – HIDRONOX, ou equivalente, com sifão em metal cromado 1.1/2x1.1/2", válvula em metal cromado tipo americana 3.1/2"x1.1/2" para pia - fornecimento e instalação.</t>
    </r>
  </si>
  <si>
    <t xml:space="preserve">73.70.01</t>
  </si>
  <si>
    <t xml:space="preserve">Cuba Industrial para pia aço inox nº 1, 50x40 profundidade 30 -HIDRONOX, ou equivalente.</t>
  </si>
  <si>
    <t xml:space="preserve">Fita veda rosca em rolos de 18 mm x 10 m (l x c)</t>
  </si>
  <si>
    <t xml:space="preserve">Sifão em metal cromado para pia americana, 1.1/2 x 1.1/2 ".</t>
  </si>
  <si>
    <t xml:space="preserve">Válvula em metal cromado para pia americana 3.1/2 x 1.1/2 ".</t>
  </si>
  <si>
    <t xml:space="preserve">Fonte de Preço : SINAPI Insumos 03/2019; SUDECAP 02/2019.</t>
  </si>
  <si>
    <t xml:space="preserve">Fonte de Coeficientes: SEINFRA 024.1 - C0985</t>
  </si>
  <si>
    <r>
      <rPr>
        <b val="true"/>
        <sz val="11"/>
        <color rgb="FF000000"/>
        <rFont val="Times New Roman"/>
        <family val="1"/>
        <charset val="1"/>
      </rPr>
      <t xml:space="preserve">Descrição:</t>
    </r>
    <r>
      <rPr>
        <sz val="11"/>
        <color rgb="FF000000"/>
        <rFont val="Times New Roman"/>
        <family val="1"/>
        <charset val="1"/>
      </rPr>
      <t xml:space="preserve"> Banheira Embutir em plástico tipo PVC, 77x45x20cm, Burigotto ou equivalente</t>
    </r>
  </si>
  <si>
    <t xml:space="preserve">Fonte de Preço : MERCADO</t>
  </si>
  <si>
    <t xml:space="preserve">Fonte de Coeficientes: SMOPU</t>
  </si>
  <si>
    <t xml:space="preserve">COMP. 11</t>
  </si>
  <si>
    <r>
      <rPr>
        <b val="true"/>
        <sz val="11"/>
        <color rgb="FF000000"/>
        <rFont val="Times New Roman"/>
        <family val="1"/>
        <charset val="1"/>
      </rPr>
      <t xml:space="preserve">Descrição:</t>
    </r>
    <r>
      <rPr>
        <sz val="11"/>
        <color rgb="FF000000"/>
        <rFont val="Times New Roman"/>
        <family val="1"/>
        <charset val="1"/>
      </rPr>
      <t xml:space="preserve"> Envelope de concreto p/proteção de tubo pvc enterrado</t>
    </r>
  </si>
  <si>
    <r>
      <rPr>
        <b val="true"/>
        <sz val="11"/>
        <color rgb="FF000000"/>
        <rFont val="Times New Roman"/>
        <family val="1"/>
        <charset val="1"/>
      </rPr>
      <t xml:space="preserve">Unidade: </t>
    </r>
    <r>
      <rPr>
        <sz val="11"/>
        <color rgb="FF000000"/>
        <rFont val="Times New Roman"/>
        <family val="1"/>
        <charset val="1"/>
      </rPr>
      <t xml:space="preserve">m</t>
    </r>
  </si>
  <si>
    <t xml:space="preserve">Areia media</t>
  </si>
  <si>
    <t xml:space="preserve">Brita</t>
  </si>
  <si>
    <t xml:space="preserve">Fonte de Coeficientes: SEINFRA 024.1 - C1250</t>
  </si>
  <si>
    <t xml:space="preserve">COMP. 12</t>
  </si>
  <si>
    <r>
      <rPr>
        <b val="true"/>
        <sz val="11"/>
        <color rgb="FF000000"/>
        <rFont val="Times New Roman"/>
        <family val="1"/>
        <charset val="1"/>
      </rPr>
      <t xml:space="preserve">Descrição:</t>
    </r>
    <r>
      <rPr>
        <sz val="11"/>
        <color rgb="FF000000"/>
        <rFont val="Times New Roman"/>
        <family val="1"/>
        <charset val="1"/>
      </rPr>
      <t xml:space="preserve"> Regulador de baixa pressão, d=15mm, tipo Fisher, classe 300, 2º estágio (instalação gás)</t>
    </r>
  </si>
  <si>
    <t xml:space="preserve">9377/ORSE   </t>
  </si>
  <si>
    <t xml:space="preserve">Regulador baixa pressão tipo Fisher, 15mm, classe 300, 2º estagio</t>
  </si>
  <si>
    <t xml:space="preserve">Ajudante de encanador</t>
  </si>
  <si>
    <t xml:space="preserve">Fonte de Coeficientes: ORSE Maio 2017 - 09093/ORSE</t>
  </si>
  <si>
    <t xml:space="preserve">COMP. 13</t>
  </si>
  <si>
    <r>
      <rPr>
        <b val="true"/>
        <sz val="11"/>
        <color rgb="FF000000"/>
        <rFont val="Times New Roman"/>
        <family val="1"/>
        <charset val="1"/>
      </rPr>
      <t xml:space="preserve">Descrição:</t>
    </r>
    <r>
      <rPr>
        <sz val="11"/>
        <color rgb="FF000000"/>
        <rFont val="Times New Roman"/>
        <family val="1"/>
        <charset val="1"/>
      </rPr>
      <t xml:space="preserve"> Placa de sinalização em pvc cod 1 - (348x348) Proibido fumar</t>
    </r>
  </si>
  <si>
    <t xml:space="preserve">83.17.33</t>
  </si>
  <si>
    <t xml:space="preserve">Placa em PVC E1, E5, E8, 30x30cm</t>
  </si>
  <si>
    <t xml:space="preserve">Fonte de Preço : SINAPI Insumos 03/2019; SUDECAP – 09/2018</t>
  </si>
  <si>
    <t xml:space="preserve">Fonte de Coeficientes: SUDECAP Maio 2017: 10.90.06</t>
  </si>
  <si>
    <t xml:space="preserve">COMP. 14</t>
  </si>
  <si>
    <r>
      <rPr>
        <b val="true"/>
        <sz val="11"/>
        <color rgb="FF000000"/>
        <rFont val="Times New Roman"/>
        <family val="1"/>
        <charset val="1"/>
      </rPr>
      <t xml:space="preserve">Descrição:</t>
    </r>
    <r>
      <rPr>
        <sz val="11"/>
        <color rgb="FF000000"/>
        <rFont val="Times New Roman"/>
        <family val="1"/>
        <charset val="1"/>
      </rPr>
      <t xml:space="preserve"> Fornecimento e instalação de mini rack de parede 19" x 16u x 450mm</t>
    </r>
  </si>
  <si>
    <r>
      <rPr>
        <b val="true"/>
        <sz val="11"/>
        <color rgb="FF000000"/>
        <rFont val="Times New Roman"/>
        <family val="1"/>
        <charset val="1"/>
      </rPr>
      <t xml:space="preserve">Unidade: </t>
    </r>
    <r>
      <rPr>
        <sz val="11"/>
        <color rgb="FF000000"/>
        <rFont val="Times New Roman"/>
        <family val="1"/>
        <charset val="1"/>
      </rPr>
      <t xml:space="preserve">un</t>
    </r>
  </si>
  <si>
    <t xml:space="preserve">08797/ORSE (**)</t>
  </si>
  <si>
    <t xml:space="preserve">Rack de parede 19" x 16 u x 450mm</t>
  </si>
  <si>
    <t xml:space="preserve">00049/ORSE (**)</t>
  </si>
  <si>
    <t xml:space="preserve">Cabista para instalação telefônica</t>
  </si>
  <si>
    <t xml:space="preserve">Fonte de Preço : SINAPI Insumos 03/2019; (**) ORSE Fevereiro 2019</t>
  </si>
  <si>
    <t xml:space="preserve">Fonte de Coeficientes: (**) ORSE Maio 2017 - 08460/ORSE</t>
  </si>
  <si>
    <t xml:space="preserve">COMP. 15</t>
  </si>
  <si>
    <r>
      <rPr>
        <b val="true"/>
        <sz val="11"/>
        <color rgb="FF000000"/>
        <rFont val="Times New Roman"/>
        <family val="1"/>
        <charset val="1"/>
      </rPr>
      <t xml:space="preserve">Descrição:</t>
    </r>
    <r>
      <rPr>
        <sz val="11"/>
        <color rgb="FF000000"/>
        <rFont val="Times New Roman"/>
        <family val="1"/>
        <charset val="1"/>
      </rPr>
      <t xml:space="preserve"> Access Point Wireless 2.4 GHz - 300Mpbs</t>
    </r>
  </si>
  <si>
    <t xml:space="preserve">Access Point Wireless 2.4 GHz - 300Mpbs</t>
  </si>
  <si>
    <t xml:space="preserve">COMP. 16</t>
  </si>
  <si>
    <r>
      <rPr>
        <b val="true"/>
        <sz val="11"/>
        <color rgb="FF000000"/>
        <rFont val="Times New Roman"/>
        <family val="1"/>
        <charset val="1"/>
      </rPr>
      <t xml:space="preserve">Descrição:</t>
    </r>
    <r>
      <rPr>
        <sz val="11"/>
        <color rgb="FF000000"/>
        <rFont val="Times New Roman"/>
        <family val="1"/>
        <charset val="1"/>
      </rPr>
      <t xml:space="preserve"> Caixa de equalização p/aterramento 20x20x10cm de sobrepor p/11 terminais de pressão c/barramento</t>
    </r>
  </si>
  <si>
    <t xml:space="preserve">09326/ORSE  (**)</t>
  </si>
  <si>
    <t xml:space="preserve"> Caixa de equalização p/aterramento 20x20x10cm de sobrepor p/11 terminais de pressão c/barramento (pára-raio)</t>
  </si>
  <si>
    <t xml:space="preserve">Eletricista</t>
  </si>
  <si>
    <t xml:space="preserve">Fonte de Coeficientes: ORSE Maio 2017 - 9051/ORSE</t>
  </si>
  <si>
    <t xml:space="preserve">________________________________________________________
Wander Luiz de Faria Mendes
Eng. Civil &amp; Segurança do trabalho
CREA RJ-2015102872/D
Chefe da divisão de Projetos</t>
  </si>
  <si>
    <t xml:space="preserve">Ministério da Educação</t>
  </si>
  <si>
    <t xml:space="preserve">OBRA: PROJETO PADRÃO FNDE - Tipo 1</t>
  </si>
  <si>
    <t xml:space="preserve">Resposável Técnico:</t>
  </si>
  <si>
    <t xml:space="preserve">MUNICÍPIO: MURIAÉ - MINAS GERAIS</t>
  </si>
  <si>
    <t xml:space="preserve">Wander Luiz de Faria Mendes</t>
  </si>
  <si>
    <t xml:space="preserve">CREA RJ-2015102872/D</t>
  </si>
  <si>
    <t xml:space="preserve">Eng. Civil &amp; Segurança do trabalho</t>
  </si>
  <si>
    <t xml:space="preserve">  Planejamento - Cronograma Físico Finânceiro - Edificação principal do Proinfância Tipo I – Escola Municipal Vermelho II - Muriaé – MG.</t>
  </si>
  <si>
    <t xml:space="preserve">% ITEM</t>
  </si>
  <si>
    <t xml:space="preserve">MOVIMENTO DE TERRAS PARA FUNDAÇÕES</t>
  </si>
  <si>
    <t xml:space="preserve">FUNDAÇÕES </t>
  </si>
  <si>
    <t xml:space="preserve">SISTEMA DE VEDAÇÃO VERTICAL INTERNO E EXTERNO (PAREDES)</t>
  </si>
  <si>
    <t xml:space="preserve">SISTEMAS DE COBERTURA </t>
  </si>
  <si>
    <t xml:space="preserve">REVESTIMENTOS INTERNOS E EXTERNOS</t>
  </si>
  <si>
    <t xml:space="preserve">SISTEMAS DE PISOS INTERNOS E EXTERNOS (PAVIMENTAÇÃO)</t>
  </si>
  <si>
    <t xml:space="preserve">PINTURA </t>
  </si>
  <si>
    <t xml:space="preserve">LOUÇAS E METAIS </t>
  </si>
  <si>
    <t xml:space="preserve">INSTALAÇÕES ELÉTRICAS</t>
  </si>
  <si>
    <t xml:space="preserve">SISTEMA DE PROTEÇÃO CONTRA DESC. ATMOSFÉRICAS (SPDA)</t>
  </si>
  <si>
    <t xml:space="preserve">Valores totais</t>
  </si>
  <si>
    <t xml:space="preserve">Valores acumulativos por período</t>
  </si>
  <si>
    <t xml:space="preserve">VALORES ACUMULATIVOS POR PERÍODO</t>
  </si>
  <si>
    <t xml:space="preserve">________________________________________________________</t>
  </si>
  <si>
    <t xml:space="preserve"> Planejamento - Cronograma Físico Finânceiro - Serviços de Implantação do Proinfância Tipo I – Escola Municipal Vermelho II - Muriaé – MG.</t>
  </si>
  <si>
    <t xml:space="preserve">ESQUADRIAS</t>
  </si>
  <si>
    <t xml:space="preserve">VALORES TOTAIS</t>
  </si>
  <si>
    <t xml:space="preserve">________________________________________________________
Wander Luiz de Faria Mendes
Eng. Civil &amp; Segurança do trabalho
CREA RJ-2015102872/D
</t>
  </si>
</sst>
</file>

<file path=xl/styles.xml><?xml version="1.0" encoding="utf-8"?>
<styleSheet xmlns="http://schemas.openxmlformats.org/spreadsheetml/2006/main">
  <numFmts count="17">
    <numFmt numFmtId="164" formatCode="General"/>
    <numFmt numFmtId="165" formatCode="_(* #,##0.00_);_(* \(#,##0.00\);_(* \-??_);_(@_)"/>
    <numFmt numFmtId="166" formatCode="0.0%"/>
    <numFmt numFmtId="167" formatCode="_-* #,##0.00_-;\-* #,##0.00_-;_-* \-??_-;_-@_-"/>
    <numFmt numFmtId="168" formatCode="[$R$]\ #,##0.00;[RED]\-[$R$]\ #,##0.00"/>
    <numFmt numFmtId="169" formatCode="#,##0.00"/>
    <numFmt numFmtId="170" formatCode="@"/>
    <numFmt numFmtId="171" formatCode="#,##0.00\ ;&quot; (&quot;#,##0.00\);&quot; -&quot;#\ ;@\ "/>
    <numFmt numFmtId="172" formatCode="0"/>
    <numFmt numFmtId="173" formatCode="0.00"/>
    <numFmt numFmtId="174" formatCode="* #,##0.00\ ;* \(#,##0.00\);* \-#\ ;@\ "/>
    <numFmt numFmtId="175" formatCode="0.0000"/>
    <numFmt numFmtId="176" formatCode="&quot;R$ &quot;#,##0.00"/>
    <numFmt numFmtId="177" formatCode="&quot; R$ &quot;* #,##0.00\ ;&quot;-R$ &quot;* #,##0.00\ ;&quot; R$ &quot;* \-#\ ;@\ "/>
    <numFmt numFmtId="178" formatCode="0.00%"/>
    <numFmt numFmtId="179" formatCode="0%"/>
    <numFmt numFmtId="180" formatCode="* #,##0.00\ ;\-* #,##0.00\ ;* \-#\ ;@\ "/>
  </numFmts>
  <fonts count="32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333333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6"/>
      <name val="Arial"/>
      <family val="2"/>
      <charset val="1"/>
    </font>
    <font>
      <b val="true"/>
      <sz val="16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1"/>
      <family val="0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b val="true"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1"/>
      <color rgb="FF333333"/>
      <name val="Times New Roman"/>
      <family val="1"/>
      <charset val="1"/>
    </font>
    <font>
      <sz val="11"/>
      <color rgb="FF333333"/>
      <name val="Times New Roman"/>
      <family val="1"/>
      <charset val="1"/>
    </font>
    <font>
      <sz val="11"/>
      <color rgb="FF333333"/>
      <name val="Arial"/>
      <family val="2"/>
      <charset val="1"/>
    </font>
    <font>
      <b val="true"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color rgb="FF000000"/>
      <name val="Times New Roman"/>
      <family val="1"/>
    </font>
    <font>
      <sz val="11"/>
      <color rgb="FFFFFFFF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FFFF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D9D9D9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B2B2B2"/>
        <bgColor rgb="FFBFBFBF"/>
      </patternFill>
    </fill>
    <fill>
      <patternFill patternType="solid">
        <fgColor rgb="FFCCCCCC"/>
        <bgColor rgb="FFC0C0C0"/>
      </patternFill>
    </fill>
    <fill>
      <patternFill patternType="solid">
        <fgColor rgb="FFD9D9D9"/>
        <bgColor rgb="FFDDDDDD"/>
      </patternFill>
    </fill>
    <fill>
      <patternFill patternType="solid">
        <fgColor rgb="FFFFFF00"/>
        <bgColor rgb="FFFFFF00"/>
      </patternFill>
    </fill>
  </fills>
  <borders count="37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thin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/>
      <right style="thin"/>
      <top style="medium"/>
      <bottom style="medium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41" fontId="1" fillId="0" borderId="0" applyFont="true" applyBorder="false" applyAlignment="false" applyProtection="false"/>
    <xf numFmtId="177" fontId="26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79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15" fillId="0" borderId="0" xfId="3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0" borderId="0" xfId="3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8" fillId="0" borderId="0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8" fillId="0" borderId="0" xfId="3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0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0" borderId="0" xfId="3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8" fillId="0" borderId="4" xfId="36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18" fillId="0" borderId="5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8" fillId="0" borderId="0" xfId="3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0" borderId="6" xfId="3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0" borderId="6" xfId="3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8" fillId="0" borderId="8" xfId="36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8" fillId="0" borderId="8" xfId="3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8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8" fillId="0" borderId="8" xfId="36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8" fillId="9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8" fillId="9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8" fillId="9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8" fillId="9" borderId="10" xfId="3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9" borderId="10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8" fillId="9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1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5" fillId="10" borderId="8" xfId="3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8" fillId="10" borderId="8" xfId="3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8" fillId="10" borderId="8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5" fillId="0" borderId="8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5" fillId="0" borderId="8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5" fillId="0" borderId="8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8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8" xfId="36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9" fillId="0" borderId="8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8" xfId="3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8" xfId="36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5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1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8" fillId="0" borderId="8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5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5" fillId="0" borderId="8" xfId="3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8" fillId="0" borderId="8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8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11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1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0" borderId="8" xfId="3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8" fillId="9" borderId="8" xfId="3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11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11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2" xfId="36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11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1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11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5" fillId="11" borderId="8" xfId="3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11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11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11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9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9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9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5" fillId="9" borderId="8" xfId="3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15" fillId="9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8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8" fillId="11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11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11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9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9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5" fillId="9" borderId="8" xfId="3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0" fontId="1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1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3" fontId="1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8" fillId="1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8" fillId="1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8" fillId="10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1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0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5" fillId="0" borderId="1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5" fillId="0" borderId="1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0" borderId="1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0" borderId="1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8" fillId="0" borderId="20" xfId="36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4" fontId="15" fillId="0" borderId="0" xfId="3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2" fillId="9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2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2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5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5" fontId="2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6" fontId="2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6" fontId="2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5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7" fontId="25" fillId="0" borderId="23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5" fillId="0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13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2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7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5" fontId="2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6" fontId="2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6" fontId="28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7" fontId="28" fillId="0" borderId="23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0" borderId="2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8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12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28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8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3" fontId="2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0" borderId="2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8" xfId="3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2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2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8" xfId="3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9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9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3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8" fontId="0" fillId="0" borderId="3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8" fillId="9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8" xfId="3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8" fontId="13" fillId="0" borderId="8" xfId="3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8" fontId="15" fillId="14" borderId="8" xfId="3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8" fontId="0" fillId="0" borderId="8" xfId="3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8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9" fontId="15" fillId="11" borderId="8" xfId="3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9" fontId="0" fillId="0" borderId="8" xfId="3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9" fontId="0" fillId="0" borderId="13" xfId="3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9" fontId="15" fillId="0" borderId="8" xfId="3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9" fontId="15" fillId="0" borderId="13" xfId="3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1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8" xfId="3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8" fontId="13" fillId="0" borderId="8" xfId="3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9" fontId="15" fillId="0" borderId="8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3" fillId="0" borderId="8" xfId="3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8" fontId="13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3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9" borderId="30" xfId="3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8" fontId="18" fillId="9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3" fillId="9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8" fillId="9" borderId="1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7" xfId="3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3" fillId="15" borderId="9" xfId="3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3" fillId="15" borderId="26" xfId="3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8" fontId="30" fillId="11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9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9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8" fontId="15" fillId="11" borderId="8" xfId="3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8" fontId="23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23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23" fillId="11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9" fontId="15" fillId="11" borderId="8" xfId="3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9" fontId="15" fillId="14" borderId="8" xfId="3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9" fontId="23" fillId="8" borderId="8" xfId="3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9" fontId="23" fillId="0" borderId="8" xfId="3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9" fontId="23" fillId="0" borderId="13" xfId="3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9" fontId="15" fillId="0" borderId="8" xfId="3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23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9" fontId="15" fillId="14" borderId="13" xfId="3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5" fillId="0" borderId="8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9" fontId="15" fillId="8" borderId="13" xfId="3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4" fontId="1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1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9" fontId="23" fillId="14" borderId="8" xfId="3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8" fontId="23" fillId="8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80" fontId="23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9" fontId="23" fillId="14" borderId="13" xfId="3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80" fontId="23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3" fillId="8" borderId="7" xfId="3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8" fontId="13" fillId="8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3" fillId="9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3" fillId="15" borderId="7" xfId="3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3" fillId="15" borderId="35" xfId="3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2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  <cellStyle name="Excel Built-in Explanatory Text" xfId="36" builtinId="53" customBuiltin="true"/>
  </cellStyles>
  <dxfs count="27"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DDDDDD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D9D9"/>
      <rgbColor rgb="FFCCFFCC"/>
      <rgbColor rgb="FFFFFF99"/>
      <rgbColor rgb="FFBFBFB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wmf"/><Relationship Id="rId2" Type="http://schemas.openxmlformats.org/officeDocument/2006/relationships/image" Target="../media/image10.wm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1.wmf"/><Relationship Id="rId2" Type="http://schemas.openxmlformats.org/officeDocument/2006/relationships/image" Target="../media/image12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571320</xdr:colOff>
      <xdr:row>0</xdr:row>
      <xdr:rowOff>118440</xdr:rowOff>
    </xdr:from>
    <xdr:to>
      <xdr:col>3</xdr:col>
      <xdr:colOff>444600</xdr:colOff>
      <xdr:row>2</xdr:row>
      <xdr:rowOff>51840</xdr:rowOff>
    </xdr:to>
    <xdr:pic>
      <xdr:nvPicPr>
        <xdr:cNvPr id="0" name="Picture 4" descr=""/>
        <xdr:cNvPicPr/>
      </xdr:nvPicPr>
      <xdr:blipFill>
        <a:blip r:embed="rId1"/>
        <a:stretch/>
      </xdr:blipFill>
      <xdr:spPr>
        <a:xfrm>
          <a:off x="1345320" y="118440"/>
          <a:ext cx="908280" cy="364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231480</xdr:colOff>
      <xdr:row>0</xdr:row>
      <xdr:rowOff>122400</xdr:rowOff>
    </xdr:from>
    <xdr:to>
      <xdr:col>2</xdr:col>
      <xdr:colOff>547920</xdr:colOff>
      <xdr:row>2</xdr:row>
      <xdr:rowOff>84240</xdr:rowOff>
    </xdr:to>
    <xdr:pic>
      <xdr:nvPicPr>
        <xdr:cNvPr id="1" name="Picture 4" descr=""/>
        <xdr:cNvPicPr/>
      </xdr:nvPicPr>
      <xdr:blipFill>
        <a:blip r:embed="rId2"/>
        <a:stretch/>
      </xdr:blipFill>
      <xdr:spPr>
        <a:xfrm>
          <a:off x="338040" y="122400"/>
          <a:ext cx="983880" cy="3927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419760</xdr:colOff>
      <xdr:row>0</xdr:row>
      <xdr:rowOff>57240</xdr:rowOff>
    </xdr:from>
    <xdr:to>
      <xdr:col>1</xdr:col>
      <xdr:colOff>1739520</xdr:colOff>
      <xdr:row>1</xdr:row>
      <xdr:rowOff>157680</xdr:rowOff>
    </xdr:to>
    <xdr:pic>
      <xdr:nvPicPr>
        <xdr:cNvPr id="2" name="Picture 4" descr=""/>
        <xdr:cNvPicPr/>
      </xdr:nvPicPr>
      <xdr:blipFill>
        <a:blip r:embed="rId1"/>
        <a:stretch/>
      </xdr:blipFill>
      <xdr:spPr>
        <a:xfrm>
          <a:off x="1116000" y="57240"/>
          <a:ext cx="1319760" cy="329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324360</xdr:colOff>
      <xdr:row>0</xdr:row>
      <xdr:rowOff>85680</xdr:rowOff>
    </xdr:from>
    <xdr:to>
      <xdr:col>10</xdr:col>
      <xdr:colOff>81720</xdr:colOff>
      <xdr:row>1</xdr:row>
      <xdr:rowOff>157680</xdr:rowOff>
    </xdr:to>
    <xdr:pic>
      <xdr:nvPicPr>
        <xdr:cNvPr id="3" name="Picture 5" descr=""/>
        <xdr:cNvPicPr/>
      </xdr:nvPicPr>
      <xdr:blipFill>
        <a:blip r:embed="rId2"/>
        <a:stretch/>
      </xdr:blipFill>
      <xdr:spPr>
        <a:xfrm>
          <a:off x="13493520" y="85680"/>
          <a:ext cx="995040" cy="3006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636"/>
  <sheetViews>
    <sheetView showFormulas="false" showGridLines="false" showRowColHeaders="true" showZeros="true" rightToLeft="false" tabSelected="false" showOutlineSymbols="true" defaultGridColor="true" view="pageBreakPreview" topLeftCell="A1" colorId="64" zoomScale="100" zoomScaleNormal="70" zoomScalePageLayoutView="100" workbookViewId="0">
      <pane xSplit="0" ySplit="12" topLeftCell="A307" activePane="bottomLeft" state="frozen"/>
      <selection pane="topLeft" activeCell="A1" activeCellId="0" sqref="A1"/>
      <selection pane="bottomLeft" activeCell="O433" activeCellId="0" sqref="O433"/>
    </sheetView>
  </sheetViews>
  <sheetFormatPr defaultRowHeight="14.25" outlineLevelRow="1" outlineLevelCol="0"/>
  <cols>
    <col collapsed="false" customWidth="true" hidden="false" outlineLevel="0" max="1" min="1" style="1" width="1.38"/>
    <col collapsed="false" customWidth="true" hidden="false" outlineLevel="0" max="2" min="2" style="2" width="8.62"/>
    <col collapsed="false" customWidth="true" hidden="false" outlineLevel="0" max="3" min="3" style="2" width="13.37"/>
    <col collapsed="false" customWidth="true" hidden="false" outlineLevel="0" max="4" min="4" style="2" width="11.38"/>
    <col collapsed="false" customWidth="true" hidden="false" outlineLevel="0" max="5" min="5" style="3" width="65.87"/>
    <col collapsed="false" customWidth="true" hidden="false" outlineLevel="0" max="6" min="6" style="1" width="6.62"/>
    <col collapsed="false" customWidth="false" hidden="false" outlineLevel="0" max="7" min="7" style="4" width="11.5"/>
    <col collapsed="false" customWidth="true" hidden="false" outlineLevel="0" max="8" min="8" style="5" width="13.75"/>
    <col collapsed="false" customWidth="true" hidden="false" outlineLevel="0" max="9" min="9" style="6" width="13.75"/>
    <col collapsed="false" customWidth="true" hidden="false" outlineLevel="0" max="10" min="10" style="6" width="15.62"/>
    <col collapsed="false" customWidth="true" hidden="false" outlineLevel="0" max="1025" min="11" style="6" width="9"/>
  </cols>
  <sheetData>
    <row r="1" customFormat="false" ht="19.7" hidden="false" customHeight="true" outlineLevel="0" collapsed="false">
      <c r="A1" s="7"/>
      <c r="B1" s="8" t="s">
        <v>0</v>
      </c>
      <c r="C1" s="8"/>
      <c r="D1" s="8"/>
      <c r="E1" s="8"/>
      <c r="F1" s="8"/>
      <c r="G1" s="8"/>
      <c r="H1" s="8"/>
      <c r="I1" s="8"/>
      <c r="J1" s="8"/>
    </row>
    <row r="2" customFormat="false" ht="14.25" hidden="false" customHeight="false" outlineLevel="0" collapsed="false">
      <c r="A2" s="9"/>
      <c r="B2" s="8"/>
      <c r="C2" s="8"/>
      <c r="D2" s="8"/>
      <c r="E2" s="8"/>
      <c r="F2" s="8"/>
      <c r="G2" s="8"/>
      <c r="H2" s="8"/>
      <c r="I2" s="8"/>
      <c r="J2" s="8"/>
    </row>
    <row r="3" customFormat="false" ht="14.25" hidden="false" customHeight="false" outlineLevel="0" collapsed="false">
      <c r="A3" s="9"/>
      <c r="B3" s="8"/>
      <c r="C3" s="8"/>
      <c r="D3" s="8"/>
      <c r="E3" s="8"/>
      <c r="F3" s="8"/>
      <c r="G3" s="8"/>
      <c r="H3" s="8"/>
      <c r="I3" s="8"/>
      <c r="J3" s="8"/>
    </row>
    <row r="4" customFormat="false" ht="12.75" hidden="false" customHeight="true" outlineLevel="0" collapsed="false">
      <c r="A4" s="10"/>
      <c r="B4" s="11"/>
      <c r="C4" s="11"/>
      <c r="D4" s="11"/>
      <c r="E4" s="10"/>
      <c r="F4" s="10"/>
      <c r="G4" s="12"/>
      <c r="H4" s="12"/>
      <c r="I4" s="10"/>
      <c r="J4" s="10"/>
    </row>
    <row r="5" customFormat="false" ht="14.25" hidden="false" customHeight="false" outlineLevel="0" collapsed="false">
      <c r="A5" s="13"/>
      <c r="B5" s="14" t="s">
        <v>1</v>
      </c>
      <c r="C5" s="15"/>
      <c r="D5" s="15"/>
      <c r="E5" s="16"/>
      <c r="F5" s="17"/>
      <c r="G5" s="18"/>
      <c r="H5" s="19"/>
      <c r="I5" s="20"/>
      <c r="J5" s="20"/>
    </row>
    <row r="6" customFormat="false" ht="14.25" hidden="false" customHeight="false" outlineLevel="0" collapsed="false">
      <c r="A6" s="13"/>
      <c r="B6" s="14" t="s">
        <v>2</v>
      </c>
      <c r="C6" s="15"/>
      <c r="D6" s="15"/>
      <c r="E6" s="16"/>
      <c r="F6" s="17"/>
      <c r="G6" s="18"/>
      <c r="H6" s="19"/>
      <c r="I6" s="20"/>
      <c r="J6" s="20"/>
    </row>
    <row r="7" customFormat="false" ht="18.75" hidden="false" customHeight="true" outlineLevel="0" collapsed="false">
      <c r="A7" s="21"/>
      <c r="B7" s="14" t="s">
        <v>3</v>
      </c>
      <c r="C7" s="15"/>
      <c r="D7" s="15"/>
      <c r="E7" s="16"/>
      <c r="F7" s="17"/>
      <c r="G7" s="5"/>
      <c r="I7" s="22" t="s">
        <v>4</v>
      </c>
      <c r="J7" s="23" t="n">
        <v>0.277</v>
      </c>
    </row>
    <row r="8" customFormat="false" ht="14.25" hidden="false" customHeight="false" outlineLevel="0" collapsed="false">
      <c r="A8" s="24"/>
      <c r="B8" s="14" t="s">
        <v>5</v>
      </c>
      <c r="C8" s="24"/>
      <c r="D8" s="24"/>
      <c r="E8" s="24"/>
      <c r="F8" s="24"/>
      <c r="G8" s="24"/>
      <c r="H8" s="24"/>
      <c r="I8" s="24"/>
      <c r="J8" s="24"/>
    </row>
    <row r="9" customFormat="false" ht="14.25" hidden="false" customHeight="false" outlineLevel="0" collapsed="false">
      <c r="F9" s="21"/>
      <c r="G9" s="25"/>
      <c r="I9" s="26"/>
      <c r="J9" s="26"/>
    </row>
    <row r="10" customFormat="false" ht="14.25" hidden="false" customHeight="false" outlineLevel="0" collapsed="false">
      <c r="B10" s="27" t="s">
        <v>6</v>
      </c>
      <c r="C10" s="27"/>
      <c r="D10" s="27"/>
      <c r="E10" s="27"/>
      <c r="F10" s="28"/>
      <c r="G10" s="29"/>
      <c r="H10" s="30"/>
      <c r="I10" s="31" t="s">
        <v>7</v>
      </c>
      <c r="J10" s="31"/>
    </row>
    <row r="11" customFormat="false" ht="18.75" hidden="false" customHeight="true" outlineLevel="0" collapsed="false">
      <c r="A11" s="32"/>
      <c r="B11" s="33"/>
      <c r="C11" s="33"/>
      <c r="D11" s="33"/>
      <c r="E11" s="33" t="s">
        <v>8</v>
      </c>
      <c r="F11" s="33" t="s">
        <v>9</v>
      </c>
      <c r="G11" s="34" t="n">
        <v>1</v>
      </c>
      <c r="H11" s="35"/>
      <c r="I11" s="36"/>
      <c r="J11" s="37" t="n">
        <f aca="false">J623</f>
        <v>2577738.2506905</v>
      </c>
    </row>
    <row r="12" customFormat="false" ht="14.25" hidden="false" customHeight="false" outlineLevel="0" collapsed="false">
      <c r="A12" s="32"/>
      <c r="B12" s="32"/>
      <c r="C12" s="32"/>
      <c r="D12" s="32"/>
      <c r="E12" s="13"/>
      <c r="F12" s="32"/>
      <c r="G12" s="25"/>
      <c r="H12" s="14"/>
      <c r="I12" s="24"/>
      <c r="J12" s="38"/>
    </row>
    <row r="13" customFormat="false" ht="39.75" hidden="false" customHeight="true" outlineLevel="0" collapsed="false">
      <c r="A13" s="26"/>
      <c r="B13" s="39" t="s">
        <v>10</v>
      </c>
      <c r="C13" s="40" t="s">
        <v>11</v>
      </c>
      <c r="D13" s="40" t="s">
        <v>12</v>
      </c>
      <c r="E13" s="40" t="s">
        <v>13</v>
      </c>
      <c r="F13" s="41" t="s">
        <v>14</v>
      </c>
      <c r="G13" s="42" t="s">
        <v>15</v>
      </c>
      <c r="H13" s="43" t="s">
        <v>16</v>
      </c>
      <c r="I13" s="43" t="s">
        <v>17</v>
      </c>
      <c r="J13" s="44" t="s">
        <v>18</v>
      </c>
    </row>
    <row r="14" customFormat="false" ht="18.75" hidden="false" customHeight="true" outlineLevel="0" collapsed="false">
      <c r="A14" s="21"/>
      <c r="B14" s="21"/>
      <c r="C14" s="21"/>
      <c r="D14" s="21"/>
      <c r="E14" s="45"/>
      <c r="F14" s="21"/>
      <c r="I14" s="26"/>
      <c r="J14" s="26"/>
    </row>
    <row r="15" customFormat="false" ht="18.75" hidden="false" customHeight="true" outlineLevel="0" collapsed="false">
      <c r="A15" s="21"/>
      <c r="B15" s="46" t="n">
        <v>1</v>
      </c>
      <c r="C15" s="46"/>
      <c r="D15" s="46"/>
      <c r="E15" s="47" t="s">
        <v>19</v>
      </c>
      <c r="F15" s="47"/>
      <c r="G15" s="48"/>
      <c r="H15" s="49"/>
      <c r="I15" s="47"/>
      <c r="J15" s="50"/>
    </row>
    <row r="16" customFormat="false" ht="18.75" hidden="false" customHeight="true" outlineLevel="1" collapsed="false">
      <c r="A16" s="21"/>
      <c r="B16" s="51" t="s">
        <v>20</v>
      </c>
      <c r="C16" s="51" t="s">
        <v>21</v>
      </c>
      <c r="D16" s="52" t="s">
        <v>22</v>
      </c>
      <c r="E16" s="53" t="s">
        <v>23</v>
      </c>
      <c r="F16" s="51" t="s">
        <v>24</v>
      </c>
      <c r="G16" s="54" t="n">
        <v>10</v>
      </c>
      <c r="H16" s="54" t="n">
        <v>306.24</v>
      </c>
      <c r="I16" s="55" t="n">
        <f aca="false">(H16*J$7)+H16</f>
        <v>391.06848</v>
      </c>
      <c r="J16" s="55" t="n">
        <f aca="false">G16*I16</f>
        <v>3910.6848</v>
      </c>
    </row>
    <row r="17" customFormat="false" ht="18.75" hidden="false" customHeight="true" outlineLevel="1" collapsed="false">
      <c r="A17" s="21"/>
      <c r="B17" s="51" t="s">
        <v>25</v>
      </c>
      <c r="C17" s="51" t="s">
        <v>26</v>
      </c>
      <c r="D17" s="51" t="s">
        <v>22</v>
      </c>
      <c r="E17" s="53" t="s">
        <v>27</v>
      </c>
      <c r="F17" s="51" t="s">
        <v>24</v>
      </c>
      <c r="G17" s="54" t="n">
        <v>88</v>
      </c>
      <c r="H17" s="54" t="n">
        <v>48.23</v>
      </c>
      <c r="I17" s="55" t="n">
        <f aca="false">(H17*J$7)+H17</f>
        <v>61.58971</v>
      </c>
      <c r="J17" s="55" t="n">
        <f aca="false">G17*I17</f>
        <v>5419.89448</v>
      </c>
    </row>
    <row r="18" customFormat="false" ht="25.5" hidden="false" customHeight="true" outlineLevel="1" collapsed="false">
      <c r="A18" s="21"/>
      <c r="B18" s="51" t="s">
        <v>28</v>
      </c>
      <c r="C18" s="56" t="n">
        <v>9540</v>
      </c>
      <c r="D18" s="51" t="s">
        <v>22</v>
      </c>
      <c r="E18" s="57" t="s">
        <v>29</v>
      </c>
      <c r="F18" s="51" t="s">
        <v>30</v>
      </c>
      <c r="G18" s="54" t="n">
        <v>1</v>
      </c>
      <c r="H18" s="54" t="n">
        <v>914.75</v>
      </c>
      <c r="I18" s="55" t="n">
        <f aca="false">(H18*J$7)+H18</f>
        <v>1168.13575</v>
      </c>
      <c r="J18" s="55" t="n">
        <f aca="false">G18*I18</f>
        <v>1168.13575</v>
      </c>
    </row>
    <row r="19" customFormat="false" ht="18.75" hidden="false" customHeight="true" outlineLevel="1" collapsed="false">
      <c r="A19" s="21"/>
      <c r="B19" s="51" t="s">
        <v>31</v>
      </c>
      <c r="C19" s="51" t="s">
        <v>32</v>
      </c>
      <c r="D19" s="51" t="s">
        <v>33</v>
      </c>
      <c r="E19" s="57" t="s">
        <v>34</v>
      </c>
      <c r="F19" s="51" t="s">
        <v>30</v>
      </c>
      <c r="G19" s="54" t="n">
        <v>1</v>
      </c>
      <c r="H19" s="54" t="n">
        <v>1510.9</v>
      </c>
      <c r="I19" s="55" t="n">
        <f aca="false">(H19*J$7)+H19</f>
        <v>1929.4193</v>
      </c>
      <c r="J19" s="55" t="n">
        <f aca="false">G19*I19</f>
        <v>1929.4193</v>
      </c>
    </row>
    <row r="20" customFormat="false" ht="18.75" hidden="false" customHeight="true" outlineLevel="1" collapsed="false">
      <c r="A20" s="21"/>
      <c r="B20" s="51" t="s">
        <v>35</v>
      </c>
      <c r="C20" s="58" t="s">
        <v>36</v>
      </c>
      <c r="D20" s="58" t="s">
        <v>33</v>
      </c>
      <c r="E20" s="59" t="s">
        <v>37</v>
      </c>
      <c r="F20" s="51" t="s">
        <v>30</v>
      </c>
      <c r="G20" s="54" t="n">
        <v>1</v>
      </c>
      <c r="H20" s="54" t="n">
        <v>931.71</v>
      </c>
      <c r="I20" s="55" t="n">
        <f aca="false">(H20*J$7)+H20</f>
        <v>1189.79367</v>
      </c>
      <c r="J20" s="55" t="n">
        <f aca="false">G20*I20</f>
        <v>1189.79367</v>
      </c>
    </row>
    <row r="21" customFormat="false" ht="18.75" hidden="false" customHeight="true" outlineLevel="1" collapsed="false">
      <c r="A21" s="21"/>
      <c r="B21" s="51" t="s">
        <v>38</v>
      </c>
      <c r="C21" s="58" t="s">
        <v>39</v>
      </c>
      <c r="D21" s="58" t="s">
        <v>33</v>
      </c>
      <c r="E21" s="60" t="s">
        <v>40</v>
      </c>
      <c r="F21" s="61" t="s">
        <v>30</v>
      </c>
      <c r="G21" s="54" t="n">
        <v>1</v>
      </c>
      <c r="H21" s="54" t="n">
        <v>206</v>
      </c>
      <c r="I21" s="55" t="n">
        <f aca="false">(H21*J$7)+H21</f>
        <v>263.062</v>
      </c>
      <c r="J21" s="55" t="n">
        <f aca="false">G21*I21</f>
        <v>263.062</v>
      </c>
    </row>
    <row r="22" customFormat="false" ht="25.5" hidden="false" customHeight="true" outlineLevel="1" collapsed="false">
      <c r="A22" s="21"/>
      <c r="B22" s="51" t="s">
        <v>41</v>
      </c>
      <c r="C22" s="62" t="n">
        <v>93212</v>
      </c>
      <c r="D22" s="51" t="s">
        <v>22</v>
      </c>
      <c r="E22" s="63" t="s">
        <v>42</v>
      </c>
      <c r="F22" s="51" t="s">
        <v>24</v>
      </c>
      <c r="G22" s="54" t="n">
        <v>2.52</v>
      </c>
      <c r="H22" s="54" t="n">
        <v>661.04</v>
      </c>
      <c r="I22" s="55" t="n">
        <f aca="false">(H22*J$7)+H22</f>
        <v>844.14808</v>
      </c>
      <c r="J22" s="55" t="n">
        <f aca="false">G22*I22</f>
        <v>2127.2531616</v>
      </c>
    </row>
    <row r="23" customFormat="false" ht="25.5" hidden="false" customHeight="true" outlineLevel="1" collapsed="false">
      <c r="A23" s="21"/>
      <c r="B23" s="51" t="s">
        <v>43</v>
      </c>
      <c r="C23" s="51" t="n">
        <v>93207</v>
      </c>
      <c r="D23" s="51" t="s">
        <v>22</v>
      </c>
      <c r="E23" s="64" t="s">
        <v>44</v>
      </c>
      <c r="F23" s="51" t="s">
        <v>24</v>
      </c>
      <c r="G23" s="54" t="n">
        <v>20</v>
      </c>
      <c r="H23" s="54" t="n">
        <v>734.86</v>
      </c>
      <c r="I23" s="55" t="n">
        <f aca="false">(H23*J$7)+H23</f>
        <v>938.41622</v>
      </c>
      <c r="J23" s="55" t="n">
        <f aca="false">G23*I23</f>
        <v>18768.3244</v>
      </c>
    </row>
    <row r="24" customFormat="false" ht="18.75" hidden="false" customHeight="true" outlineLevel="1" collapsed="false">
      <c r="A24" s="21"/>
      <c r="B24" s="51" t="s">
        <v>45</v>
      </c>
      <c r="C24" s="51" t="n">
        <v>93584</v>
      </c>
      <c r="D24" s="51" t="s">
        <v>22</v>
      </c>
      <c r="E24" s="64" t="s">
        <v>46</v>
      </c>
      <c r="F24" s="51" t="s">
        <v>24</v>
      </c>
      <c r="G24" s="54" t="n">
        <v>20</v>
      </c>
      <c r="H24" s="54" t="n">
        <v>583.15</v>
      </c>
      <c r="I24" s="55" t="n">
        <f aca="false">(H24*J$7)+H24</f>
        <v>744.68255</v>
      </c>
      <c r="J24" s="55" t="n">
        <f aca="false">G24*I24</f>
        <v>14893.651</v>
      </c>
    </row>
    <row r="25" customFormat="false" ht="18.75" hidden="false" customHeight="true" outlineLevel="1" collapsed="false">
      <c r="A25" s="21"/>
      <c r="B25" s="51" t="s">
        <v>47</v>
      </c>
      <c r="C25" s="65" t="s">
        <v>48</v>
      </c>
      <c r="D25" s="51" t="s">
        <v>22</v>
      </c>
      <c r="E25" s="53" t="s">
        <v>49</v>
      </c>
      <c r="F25" s="51" t="s">
        <v>24</v>
      </c>
      <c r="G25" s="54" t="n">
        <v>1514.3</v>
      </c>
      <c r="H25" s="54" t="n">
        <v>4.32</v>
      </c>
      <c r="I25" s="55" t="n">
        <f aca="false">(H25*J$7)+H25</f>
        <v>5.51664</v>
      </c>
      <c r="J25" s="55" t="n">
        <f aca="false">G25*I25</f>
        <v>8353.847952</v>
      </c>
    </row>
    <row r="26" customFormat="false" ht="18.75" hidden="false" customHeight="true" outlineLevel="1" collapsed="false">
      <c r="A26" s="21"/>
      <c r="B26" s="51" t="s">
        <v>50</v>
      </c>
      <c r="C26" s="51" t="s">
        <v>51</v>
      </c>
      <c r="D26" s="51" t="s">
        <v>33</v>
      </c>
      <c r="E26" s="53" t="s">
        <v>52</v>
      </c>
      <c r="F26" s="51" t="s">
        <v>53</v>
      </c>
      <c r="G26" s="54" t="n">
        <v>56</v>
      </c>
      <c r="H26" s="54" t="n">
        <v>54.52</v>
      </c>
      <c r="I26" s="55" t="n">
        <f aca="false">(H26*J$7)+H26</f>
        <v>69.62204</v>
      </c>
      <c r="J26" s="55" t="n">
        <f aca="false">G26*I26</f>
        <v>3898.83424</v>
      </c>
    </row>
    <row r="27" customFormat="false" ht="18.75" hidden="false" customHeight="true" outlineLevel="1" collapsed="false">
      <c r="A27" s="21"/>
      <c r="B27" s="51" t="s">
        <v>54</v>
      </c>
      <c r="C27" s="66" t="s">
        <v>55</v>
      </c>
      <c r="D27" s="51" t="s">
        <v>22</v>
      </c>
      <c r="E27" s="64" t="s">
        <v>56</v>
      </c>
      <c r="F27" s="51" t="s">
        <v>24</v>
      </c>
      <c r="G27" s="54" t="n">
        <v>2400</v>
      </c>
      <c r="H27" s="54" t="n">
        <v>1.18</v>
      </c>
      <c r="I27" s="55" t="n">
        <f aca="false">(H27*J$7)+H27</f>
        <v>1.50686</v>
      </c>
      <c r="J27" s="55" t="n">
        <f aca="false">G27*I27</f>
        <v>3616.464</v>
      </c>
    </row>
    <row r="28" customFormat="false" ht="18.75" hidden="false" customHeight="true" outlineLevel="1" collapsed="false">
      <c r="A28" s="21"/>
      <c r="B28" s="67"/>
      <c r="C28" s="68"/>
      <c r="D28" s="68"/>
      <c r="E28" s="68"/>
      <c r="F28" s="68"/>
      <c r="G28" s="68"/>
      <c r="H28" s="69" t="s">
        <v>57</v>
      </c>
      <c r="I28" s="55"/>
      <c r="J28" s="70" t="n">
        <f aca="false">SUM(J16:J27)</f>
        <v>65539.3647536</v>
      </c>
    </row>
    <row r="29" customFormat="false" ht="18.75" hidden="false" customHeight="true" outlineLevel="0" collapsed="false">
      <c r="A29" s="21"/>
      <c r="B29" s="21"/>
      <c r="C29" s="21"/>
      <c r="D29" s="21"/>
      <c r="E29" s="45"/>
      <c r="F29" s="21"/>
      <c r="I29" s="55"/>
      <c r="J29" s="71"/>
    </row>
    <row r="30" customFormat="false" ht="18.75" hidden="false" customHeight="true" outlineLevel="0" collapsed="false">
      <c r="A30" s="21"/>
      <c r="B30" s="46" t="n">
        <v>2</v>
      </c>
      <c r="C30" s="46"/>
      <c r="D30" s="46"/>
      <c r="E30" s="47" t="s">
        <v>58</v>
      </c>
      <c r="F30" s="47"/>
      <c r="G30" s="48"/>
      <c r="H30" s="49"/>
      <c r="I30" s="49"/>
      <c r="J30" s="50"/>
    </row>
    <row r="31" customFormat="false" ht="18.75" hidden="false" customHeight="true" outlineLevel="1" collapsed="false">
      <c r="A31" s="21"/>
      <c r="B31" s="72" t="s">
        <v>59</v>
      </c>
      <c r="C31" s="33"/>
      <c r="D31" s="33"/>
      <c r="E31" s="73" t="s">
        <v>60</v>
      </c>
      <c r="F31" s="73"/>
      <c r="G31" s="74"/>
      <c r="H31" s="35"/>
      <c r="I31" s="55"/>
      <c r="J31" s="75"/>
    </row>
    <row r="32" customFormat="false" ht="14.25" hidden="false" customHeight="false" outlineLevel="1" collapsed="false">
      <c r="A32" s="21"/>
      <c r="B32" s="66" t="s">
        <v>61</v>
      </c>
      <c r="C32" s="66" t="n">
        <v>93382</v>
      </c>
      <c r="D32" s="66" t="s">
        <v>22</v>
      </c>
      <c r="E32" s="64" t="s">
        <v>62</v>
      </c>
      <c r="F32" s="66" t="s">
        <v>63</v>
      </c>
      <c r="G32" s="54" t="n">
        <v>194.06</v>
      </c>
      <c r="H32" s="54" t="n">
        <v>23.67</v>
      </c>
      <c r="I32" s="55" t="n">
        <f aca="false">(H32*J$7)+H32</f>
        <v>30.22659</v>
      </c>
      <c r="J32" s="55" t="n">
        <f aca="false">G32*I32</f>
        <v>5865.7720554</v>
      </c>
    </row>
    <row r="33" customFormat="false" ht="18.75" hidden="false" customHeight="true" outlineLevel="1" collapsed="false">
      <c r="A33" s="21"/>
      <c r="B33" s="66" t="s">
        <v>64</v>
      </c>
      <c r="C33" s="76" t="n">
        <v>93358</v>
      </c>
      <c r="D33" s="66" t="s">
        <v>22</v>
      </c>
      <c r="E33" s="64" t="s">
        <v>65</v>
      </c>
      <c r="F33" s="66" t="s">
        <v>63</v>
      </c>
      <c r="G33" s="54" t="n">
        <v>255.97</v>
      </c>
      <c r="H33" s="54" t="n">
        <v>58.43</v>
      </c>
      <c r="I33" s="55" t="n">
        <f aca="false">(H33*J$7)+H33</f>
        <v>74.61511</v>
      </c>
      <c r="J33" s="55" t="n">
        <f aca="false">G33*I33</f>
        <v>19099.2297067</v>
      </c>
    </row>
    <row r="34" customFormat="false" ht="18.75" hidden="false" customHeight="true" outlineLevel="1" collapsed="false">
      <c r="A34" s="21"/>
      <c r="B34" s="66" t="s">
        <v>66</v>
      </c>
      <c r="C34" s="76" t="n">
        <v>94098</v>
      </c>
      <c r="D34" s="66" t="s">
        <v>22</v>
      </c>
      <c r="E34" s="64" t="s">
        <v>67</v>
      </c>
      <c r="F34" s="66" t="s">
        <v>68</v>
      </c>
      <c r="G34" s="54" t="n">
        <v>141.92</v>
      </c>
      <c r="H34" s="54" t="n">
        <v>5.23</v>
      </c>
      <c r="I34" s="55" t="n">
        <f aca="false">(H34*J$7)+H34</f>
        <v>6.67871</v>
      </c>
      <c r="J34" s="55" t="n">
        <f aca="false">G34*I34</f>
        <v>947.8425232</v>
      </c>
    </row>
    <row r="35" customFormat="false" ht="18.75" hidden="false" customHeight="true" outlineLevel="1" collapsed="false">
      <c r="A35" s="21"/>
      <c r="B35" s="66" t="s">
        <v>69</v>
      </c>
      <c r="C35" s="66" t="n">
        <v>96995</v>
      </c>
      <c r="D35" s="66" t="s">
        <v>22</v>
      </c>
      <c r="E35" s="64" t="s">
        <v>70</v>
      </c>
      <c r="F35" s="66" t="s">
        <v>63</v>
      </c>
      <c r="G35" s="54" t="n">
        <v>159.82</v>
      </c>
      <c r="H35" s="54" t="n">
        <v>35.42</v>
      </c>
      <c r="I35" s="55" t="n">
        <f aca="false">(H35*J$7)+H35</f>
        <v>45.23134</v>
      </c>
      <c r="J35" s="55" t="n">
        <f aca="false">G35*I35</f>
        <v>7228.8727588</v>
      </c>
    </row>
    <row r="36" customFormat="false" ht="18.75" hidden="false" customHeight="true" outlineLevel="1" collapsed="false">
      <c r="A36" s="21"/>
      <c r="B36" s="72" t="s">
        <v>71</v>
      </c>
      <c r="C36" s="66"/>
      <c r="D36" s="66"/>
      <c r="E36" s="77" t="s">
        <v>72</v>
      </c>
      <c r="F36" s="66"/>
      <c r="G36" s="74"/>
      <c r="H36" s="35"/>
      <c r="I36" s="55"/>
      <c r="J36" s="75"/>
    </row>
    <row r="37" customFormat="false" ht="18.75" hidden="false" customHeight="true" outlineLevel="1" collapsed="false">
      <c r="A37" s="21"/>
      <c r="B37" s="66" t="s">
        <v>73</v>
      </c>
      <c r="C37" s="76" t="n">
        <v>93358</v>
      </c>
      <c r="D37" s="66" t="s">
        <v>22</v>
      </c>
      <c r="E37" s="64" t="s">
        <v>65</v>
      </c>
      <c r="F37" s="66" t="s">
        <v>63</v>
      </c>
      <c r="G37" s="54" t="n">
        <v>10.76</v>
      </c>
      <c r="H37" s="54" t="n">
        <v>58.43</v>
      </c>
      <c r="I37" s="55" t="n">
        <f aca="false">(H37*J$7)+H37</f>
        <v>74.61511</v>
      </c>
      <c r="J37" s="55" t="n">
        <f aca="false">G37*I37</f>
        <v>802.8585836</v>
      </c>
    </row>
    <row r="38" customFormat="false" ht="18.75" hidden="false" customHeight="true" outlineLevel="1" collapsed="false">
      <c r="A38" s="21"/>
      <c r="B38" s="66" t="s">
        <v>74</v>
      </c>
      <c r="C38" s="76" t="n">
        <v>94098</v>
      </c>
      <c r="D38" s="66" t="s">
        <v>22</v>
      </c>
      <c r="E38" s="64" t="s">
        <v>67</v>
      </c>
      <c r="F38" s="66" t="s">
        <v>68</v>
      </c>
      <c r="G38" s="54" t="n">
        <v>14.54</v>
      </c>
      <c r="H38" s="54" t="n">
        <v>5.23</v>
      </c>
      <c r="I38" s="55" t="n">
        <f aca="false">(H38*J$7)+H38</f>
        <v>6.67871</v>
      </c>
      <c r="J38" s="55" t="n">
        <f aca="false">G38*I38</f>
        <v>97.1084434</v>
      </c>
    </row>
    <row r="39" customFormat="false" ht="18.75" hidden="false" customHeight="true" outlineLevel="1" collapsed="false">
      <c r="A39" s="21"/>
      <c r="B39" s="66" t="s">
        <v>75</v>
      </c>
      <c r="C39" s="66" t="n">
        <v>96995</v>
      </c>
      <c r="D39" s="66" t="s">
        <v>22</v>
      </c>
      <c r="E39" s="64" t="s">
        <v>70</v>
      </c>
      <c r="F39" s="66" t="s">
        <v>63</v>
      </c>
      <c r="G39" s="54" t="n">
        <v>9.01</v>
      </c>
      <c r="H39" s="54" t="n">
        <v>35.42</v>
      </c>
      <c r="I39" s="55" t="n">
        <f aca="false">(H39*J$7)+H39</f>
        <v>45.23134</v>
      </c>
      <c r="J39" s="55" t="n">
        <f aca="false">G39*I39</f>
        <v>407.5343734</v>
      </c>
    </row>
    <row r="40" customFormat="false" ht="18.75" hidden="false" customHeight="true" outlineLevel="1" collapsed="false">
      <c r="A40" s="21"/>
      <c r="B40" s="72" t="s">
        <v>76</v>
      </c>
      <c r="C40" s="66"/>
      <c r="D40" s="66"/>
      <c r="E40" s="77" t="s">
        <v>77</v>
      </c>
      <c r="F40" s="66"/>
      <c r="G40" s="74"/>
      <c r="H40" s="35"/>
      <c r="I40" s="55"/>
      <c r="J40" s="75"/>
    </row>
    <row r="41" customFormat="false" ht="18.75" hidden="false" customHeight="true" outlineLevel="1" collapsed="false">
      <c r="A41" s="21"/>
      <c r="B41" s="66" t="s">
        <v>78</v>
      </c>
      <c r="C41" s="76" t="n">
        <v>93358</v>
      </c>
      <c r="D41" s="66" t="s">
        <v>22</v>
      </c>
      <c r="E41" s="64" t="s">
        <v>65</v>
      </c>
      <c r="F41" s="66" t="s">
        <v>63</v>
      </c>
      <c r="G41" s="54" t="n">
        <v>9.6</v>
      </c>
      <c r="H41" s="54" t="n">
        <v>58.43</v>
      </c>
      <c r="I41" s="55" t="n">
        <f aca="false">(H41*J$7)+H41</f>
        <v>74.61511</v>
      </c>
      <c r="J41" s="55" t="n">
        <f aca="false">G41*I41</f>
        <v>716.305056</v>
      </c>
    </row>
    <row r="42" customFormat="false" ht="18.75" hidden="false" customHeight="true" outlineLevel="1" collapsed="false">
      <c r="A42" s="21"/>
      <c r="B42" s="66" t="s">
        <v>79</v>
      </c>
      <c r="C42" s="76" t="n">
        <v>94098</v>
      </c>
      <c r="D42" s="66" t="s">
        <v>22</v>
      </c>
      <c r="E42" s="64" t="s">
        <v>67</v>
      </c>
      <c r="F42" s="66" t="s">
        <v>68</v>
      </c>
      <c r="G42" s="54" t="n">
        <v>12.96</v>
      </c>
      <c r="H42" s="54" t="n">
        <v>5.23</v>
      </c>
      <c r="I42" s="55" t="n">
        <f aca="false">(H42*J$7)+H42</f>
        <v>6.67871</v>
      </c>
      <c r="J42" s="55" t="n">
        <f aca="false">G42*I42</f>
        <v>86.5560816</v>
      </c>
    </row>
    <row r="43" customFormat="false" ht="18.75" hidden="false" customHeight="true" outlineLevel="1" collapsed="false">
      <c r="A43" s="21"/>
      <c r="B43" s="66" t="s">
        <v>80</v>
      </c>
      <c r="C43" s="66" t="n">
        <v>96995</v>
      </c>
      <c r="D43" s="66" t="s">
        <v>22</v>
      </c>
      <c r="E43" s="64" t="s">
        <v>70</v>
      </c>
      <c r="F43" s="66" t="s">
        <v>63</v>
      </c>
      <c r="G43" s="54" t="n">
        <v>1.82</v>
      </c>
      <c r="H43" s="54" t="n">
        <v>35.42</v>
      </c>
      <c r="I43" s="55" t="n">
        <f aca="false">(H43*J$7)+H43</f>
        <v>45.23134</v>
      </c>
      <c r="J43" s="55" t="n">
        <f aca="false">G43*I43</f>
        <v>82.3210388</v>
      </c>
    </row>
    <row r="44" customFormat="false" ht="18.75" hidden="false" customHeight="true" outlineLevel="1" collapsed="false">
      <c r="A44" s="21"/>
      <c r="B44" s="67"/>
      <c r="C44" s="68"/>
      <c r="D44" s="68"/>
      <c r="E44" s="68"/>
      <c r="F44" s="68"/>
      <c r="G44" s="68"/>
      <c r="H44" s="69" t="s">
        <v>57</v>
      </c>
      <c r="I44" s="55"/>
      <c r="J44" s="70" t="n">
        <f aca="false">SUM(J32:J43)</f>
        <v>35334.4006209</v>
      </c>
    </row>
    <row r="45" customFormat="false" ht="18.75" hidden="false" customHeight="true" outlineLevel="0" collapsed="false">
      <c r="A45" s="21"/>
      <c r="B45" s="21"/>
      <c r="C45" s="21"/>
      <c r="D45" s="21"/>
      <c r="E45" s="45"/>
      <c r="F45" s="21"/>
      <c r="I45" s="55"/>
      <c r="J45" s="71"/>
    </row>
    <row r="46" customFormat="false" ht="18.75" hidden="false" customHeight="true" outlineLevel="0" collapsed="false">
      <c r="A46" s="21"/>
      <c r="B46" s="46" t="n">
        <v>3</v>
      </c>
      <c r="C46" s="46"/>
      <c r="D46" s="46"/>
      <c r="E46" s="47" t="s">
        <v>81</v>
      </c>
      <c r="F46" s="47"/>
      <c r="G46" s="48"/>
      <c r="H46" s="49"/>
      <c r="I46" s="49"/>
      <c r="J46" s="50"/>
    </row>
    <row r="47" customFormat="false" ht="18.75" hidden="false" customHeight="true" outlineLevel="1" collapsed="false">
      <c r="A47" s="21"/>
      <c r="B47" s="33" t="s">
        <v>82</v>
      </c>
      <c r="C47" s="33"/>
      <c r="D47" s="33"/>
      <c r="E47" s="73" t="s">
        <v>83</v>
      </c>
      <c r="F47" s="59"/>
      <c r="G47" s="74"/>
      <c r="H47" s="35"/>
      <c r="I47" s="55"/>
      <c r="J47" s="75"/>
    </row>
    <row r="48" customFormat="false" ht="18.75" hidden="false" customHeight="true" outlineLevel="1" collapsed="false">
      <c r="A48" s="21"/>
      <c r="B48" s="51" t="s">
        <v>84</v>
      </c>
      <c r="C48" s="51" t="n">
        <v>90880</v>
      </c>
      <c r="D48" s="66" t="s">
        <v>22</v>
      </c>
      <c r="E48" s="53" t="s">
        <v>85</v>
      </c>
      <c r="F48" s="51" t="s">
        <v>53</v>
      </c>
      <c r="G48" s="54" t="n">
        <v>199.5</v>
      </c>
      <c r="H48" s="54" t="n">
        <v>51.72</v>
      </c>
      <c r="I48" s="55" t="n">
        <f aca="false">(H48*J$7)+H48</f>
        <v>66.04644</v>
      </c>
      <c r="J48" s="55" t="n">
        <f aca="false">G48*I48</f>
        <v>13176.26478</v>
      </c>
    </row>
    <row r="49" customFormat="false" ht="18.75" hidden="false" customHeight="true" outlineLevel="1" collapsed="false">
      <c r="A49" s="21"/>
      <c r="B49" s="51" t="s">
        <v>86</v>
      </c>
      <c r="C49" s="51" t="n">
        <v>90883</v>
      </c>
      <c r="D49" s="66" t="s">
        <v>22</v>
      </c>
      <c r="E49" s="53" t="s">
        <v>87</v>
      </c>
      <c r="F49" s="51" t="s">
        <v>53</v>
      </c>
      <c r="G49" s="54" t="n">
        <v>199.5</v>
      </c>
      <c r="H49" s="54" t="n">
        <v>65.37</v>
      </c>
      <c r="I49" s="55" t="n">
        <f aca="false">(H49*J$7)+H49</f>
        <v>83.47749</v>
      </c>
      <c r="J49" s="55" t="n">
        <f aca="false">G49*I49</f>
        <v>16653.759255</v>
      </c>
    </row>
    <row r="50" customFormat="false" ht="18.75" hidden="false" customHeight="true" outlineLevel="1" collapsed="false">
      <c r="A50" s="21"/>
      <c r="B50" s="51" t="s">
        <v>88</v>
      </c>
      <c r="C50" s="76" t="n">
        <v>95241</v>
      </c>
      <c r="D50" s="66" t="s">
        <v>22</v>
      </c>
      <c r="E50" s="53" t="s">
        <v>89</v>
      </c>
      <c r="F50" s="51" t="s">
        <v>68</v>
      </c>
      <c r="G50" s="54" t="n">
        <v>42.29</v>
      </c>
      <c r="H50" s="54" t="n">
        <v>19.83</v>
      </c>
      <c r="I50" s="55" t="n">
        <f aca="false">(H50*J$7)+H50</f>
        <v>25.32291</v>
      </c>
      <c r="J50" s="55" t="n">
        <f aca="false">G50*I50</f>
        <v>1070.9058639</v>
      </c>
    </row>
    <row r="51" customFormat="false" ht="18.75" hidden="false" customHeight="true" outlineLevel="1" collapsed="false">
      <c r="A51" s="21"/>
      <c r="B51" s="51" t="s">
        <v>90</v>
      </c>
      <c r="C51" s="51" t="s">
        <v>91</v>
      </c>
      <c r="D51" s="66" t="s">
        <v>92</v>
      </c>
      <c r="E51" s="53" t="s">
        <v>93</v>
      </c>
      <c r="F51" s="51" t="s">
        <v>68</v>
      </c>
      <c r="G51" s="54" t="n">
        <v>161.06</v>
      </c>
      <c r="H51" s="54" t="n">
        <v>31.78</v>
      </c>
      <c r="I51" s="55" t="n">
        <f aca="false">(H51*J$7)+H51</f>
        <v>40.58306</v>
      </c>
      <c r="J51" s="55" t="n">
        <f aca="false">G51*I51</f>
        <v>6536.3076436</v>
      </c>
    </row>
    <row r="52" customFormat="false" ht="20.1" hidden="false" customHeight="true" outlineLevel="1" collapsed="false">
      <c r="A52" s="21"/>
      <c r="B52" s="51" t="s">
        <v>94</v>
      </c>
      <c r="C52" s="51" t="n">
        <v>92794</v>
      </c>
      <c r="D52" s="66" t="s">
        <v>22</v>
      </c>
      <c r="E52" s="64" t="s">
        <v>95</v>
      </c>
      <c r="F52" s="51" t="s">
        <v>96</v>
      </c>
      <c r="G52" s="54" t="n">
        <v>493.91</v>
      </c>
      <c r="H52" s="54" t="n">
        <v>5.43</v>
      </c>
      <c r="I52" s="55" t="n">
        <f aca="false">(H52*J$7)+H52</f>
        <v>6.93411</v>
      </c>
      <c r="J52" s="55" t="n">
        <f aca="false">G52*I52</f>
        <v>3424.8262701</v>
      </c>
    </row>
    <row r="53" customFormat="false" ht="20.1" hidden="false" customHeight="true" outlineLevel="1" collapsed="false">
      <c r="A53" s="21"/>
      <c r="B53" s="51" t="s">
        <v>97</v>
      </c>
      <c r="C53" s="51" t="n">
        <v>92795</v>
      </c>
      <c r="D53" s="66" t="s">
        <v>22</v>
      </c>
      <c r="E53" s="64" t="s">
        <v>98</v>
      </c>
      <c r="F53" s="51" t="s">
        <v>96</v>
      </c>
      <c r="G53" s="54" t="n">
        <v>273.43</v>
      </c>
      <c r="H53" s="54" t="n">
        <v>5.05</v>
      </c>
      <c r="I53" s="55" t="n">
        <f aca="false">(H53*J$7)+H53</f>
        <v>6.44885</v>
      </c>
      <c r="J53" s="55" t="n">
        <f aca="false">G53*I53</f>
        <v>1763.3090555</v>
      </c>
    </row>
    <row r="54" customFormat="false" ht="20.1" hidden="false" customHeight="true" outlineLevel="1" collapsed="false">
      <c r="A54" s="21"/>
      <c r="B54" s="51" t="s">
        <v>99</v>
      </c>
      <c r="C54" s="51" t="n">
        <v>92791</v>
      </c>
      <c r="D54" s="66" t="s">
        <v>22</v>
      </c>
      <c r="E54" s="64" t="s">
        <v>100</v>
      </c>
      <c r="F54" s="51" t="s">
        <v>96</v>
      </c>
      <c r="G54" s="54" t="n">
        <v>411.59</v>
      </c>
      <c r="H54" s="54" t="n">
        <v>6.66</v>
      </c>
      <c r="I54" s="55" t="n">
        <f aca="false">(H54*J$7)+H54</f>
        <v>8.50482</v>
      </c>
      <c r="J54" s="55" t="n">
        <f aca="false">G54*I54</f>
        <v>3500.4988638</v>
      </c>
    </row>
    <row r="55" customFormat="false" ht="18.75" hidden="false" customHeight="true" outlineLevel="1" collapsed="false">
      <c r="A55" s="21"/>
      <c r="B55" s="51" t="s">
        <v>101</v>
      </c>
      <c r="C55" s="51" t="n">
        <v>92720</v>
      </c>
      <c r="D55" s="66" t="s">
        <v>22</v>
      </c>
      <c r="E55" s="64" t="s">
        <v>102</v>
      </c>
      <c r="F55" s="51" t="s">
        <v>63</v>
      </c>
      <c r="G55" s="54" t="n">
        <v>25.35</v>
      </c>
      <c r="H55" s="54" t="n">
        <v>363.27</v>
      </c>
      <c r="I55" s="55" t="n">
        <f aca="false">(H55*J$7)+H55</f>
        <v>463.89579</v>
      </c>
      <c r="J55" s="55" t="n">
        <f aca="false">G55*I55</f>
        <v>11759.7582765</v>
      </c>
    </row>
    <row r="56" customFormat="false" ht="18.75" hidden="false" customHeight="true" outlineLevel="1" collapsed="false">
      <c r="A56" s="21"/>
      <c r="B56" s="33" t="s">
        <v>103</v>
      </c>
      <c r="C56" s="33"/>
      <c r="D56" s="33"/>
      <c r="E56" s="73" t="s">
        <v>104</v>
      </c>
      <c r="F56" s="59"/>
      <c r="G56" s="54" t="n">
        <v>0</v>
      </c>
      <c r="H56" s="54"/>
      <c r="I56" s="55"/>
      <c r="J56" s="55"/>
    </row>
    <row r="57" customFormat="false" ht="18.75" hidden="false" customHeight="true" outlineLevel="1" collapsed="false">
      <c r="A57" s="21"/>
      <c r="B57" s="51" t="s">
        <v>105</v>
      </c>
      <c r="C57" s="51" t="s">
        <v>106</v>
      </c>
      <c r="D57" s="66" t="s">
        <v>92</v>
      </c>
      <c r="E57" s="53" t="s">
        <v>93</v>
      </c>
      <c r="F57" s="51" t="s">
        <v>68</v>
      </c>
      <c r="G57" s="54" t="n">
        <v>585.55</v>
      </c>
      <c r="H57" s="54" t="n">
        <v>31.78</v>
      </c>
      <c r="I57" s="55" t="n">
        <f aca="false">(H57*J$7)+H57</f>
        <v>40.58306</v>
      </c>
      <c r="J57" s="55" t="n">
        <f aca="false">G57*I57</f>
        <v>23763.410783</v>
      </c>
    </row>
    <row r="58" customFormat="false" ht="20.1" hidden="false" customHeight="true" outlineLevel="1" collapsed="false">
      <c r="A58" s="21"/>
      <c r="B58" s="51" t="s">
        <v>107</v>
      </c>
      <c r="C58" s="51" t="n">
        <v>92792</v>
      </c>
      <c r="D58" s="66" t="s">
        <v>22</v>
      </c>
      <c r="E58" s="64" t="s">
        <v>108</v>
      </c>
      <c r="F58" s="51" t="s">
        <v>96</v>
      </c>
      <c r="G58" s="54" t="n">
        <v>0.17</v>
      </c>
      <c r="H58" s="54" t="n">
        <v>6.15</v>
      </c>
      <c r="I58" s="55" t="n">
        <f aca="false">(H58*J$7)+H58</f>
        <v>7.85355</v>
      </c>
      <c r="J58" s="55" t="n">
        <f aca="false">G58*I58</f>
        <v>1.3351035</v>
      </c>
    </row>
    <row r="59" customFormat="false" ht="20.1" hidden="false" customHeight="true" outlineLevel="1" collapsed="false">
      <c r="A59" s="21"/>
      <c r="B59" s="51" t="s">
        <v>109</v>
      </c>
      <c r="C59" s="51" t="n">
        <v>92793</v>
      </c>
      <c r="D59" s="66" t="s">
        <v>22</v>
      </c>
      <c r="E59" s="64" t="s">
        <v>110</v>
      </c>
      <c r="F59" s="51" t="s">
        <v>96</v>
      </c>
      <c r="G59" s="54" t="n">
        <v>1085.58</v>
      </c>
      <c r="H59" s="54" t="n">
        <v>6.55</v>
      </c>
      <c r="I59" s="55" t="n">
        <f aca="false">(H59*J$7)+H59</f>
        <v>8.36435</v>
      </c>
      <c r="J59" s="55" t="n">
        <f aca="false">G59*I59</f>
        <v>9080.171073</v>
      </c>
    </row>
    <row r="60" customFormat="false" ht="20.1" hidden="false" customHeight="true" outlineLevel="1" collapsed="false">
      <c r="A60" s="21"/>
      <c r="B60" s="51" t="s">
        <v>111</v>
      </c>
      <c r="C60" s="51" t="n">
        <v>92794</v>
      </c>
      <c r="D60" s="66" t="s">
        <v>22</v>
      </c>
      <c r="E60" s="64" t="s">
        <v>95</v>
      </c>
      <c r="F60" s="51" t="s">
        <v>96</v>
      </c>
      <c r="G60" s="54" t="n">
        <v>99.87</v>
      </c>
      <c r="H60" s="54" t="n">
        <v>5.43</v>
      </c>
      <c r="I60" s="55" t="n">
        <f aca="false">(H60*J$7)+H60</f>
        <v>6.93411</v>
      </c>
      <c r="J60" s="55" t="n">
        <f aca="false">G60*I60</f>
        <v>692.5095657</v>
      </c>
    </row>
    <row r="61" customFormat="false" ht="20.1" hidden="false" customHeight="true" outlineLevel="1" collapsed="false">
      <c r="A61" s="21"/>
      <c r="B61" s="51" t="s">
        <v>112</v>
      </c>
      <c r="C61" s="51" t="n">
        <v>92795</v>
      </c>
      <c r="D61" s="66" t="s">
        <v>22</v>
      </c>
      <c r="E61" s="64" t="s">
        <v>98</v>
      </c>
      <c r="F61" s="51" t="s">
        <v>96</v>
      </c>
      <c r="G61" s="54" t="n">
        <v>44.09</v>
      </c>
      <c r="H61" s="54" t="n">
        <v>5.05</v>
      </c>
      <c r="I61" s="55" t="n">
        <f aca="false">(H61*J$7)+H61</f>
        <v>6.44885</v>
      </c>
      <c r="J61" s="55" t="n">
        <f aca="false">G61*I61</f>
        <v>284.3297965</v>
      </c>
    </row>
    <row r="62" customFormat="false" ht="20.1" hidden="false" customHeight="true" outlineLevel="1" collapsed="false">
      <c r="A62" s="21"/>
      <c r="B62" s="51" t="s">
        <v>113</v>
      </c>
      <c r="C62" s="51" t="n">
        <v>92791</v>
      </c>
      <c r="D62" s="66" t="s">
        <v>22</v>
      </c>
      <c r="E62" s="64" t="s">
        <v>100</v>
      </c>
      <c r="F62" s="51" t="s">
        <v>96</v>
      </c>
      <c r="G62" s="54" t="n">
        <v>554.73</v>
      </c>
      <c r="H62" s="54" t="n">
        <v>6.66</v>
      </c>
      <c r="I62" s="55" t="n">
        <f aca="false">(H62*J$7)+H62</f>
        <v>8.50482</v>
      </c>
      <c r="J62" s="55" t="n">
        <f aca="false">G62*I62</f>
        <v>4717.8787986</v>
      </c>
    </row>
    <row r="63" customFormat="false" ht="18.75" hidden="false" customHeight="true" outlineLevel="1" collapsed="false">
      <c r="A63" s="21"/>
      <c r="B63" s="51" t="s">
        <v>114</v>
      </c>
      <c r="C63" s="51" t="n">
        <v>92720</v>
      </c>
      <c r="D63" s="66" t="s">
        <v>22</v>
      </c>
      <c r="E63" s="64" t="s">
        <v>102</v>
      </c>
      <c r="F63" s="51" t="s">
        <v>63</v>
      </c>
      <c r="G63" s="54" t="n">
        <v>39.45</v>
      </c>
      <c r="H63" s="54" t="n">
        <v>363.27</v>
      </c>
      <c r="I63" s="55" t="n">
        <f aca="false">(H63*J$7)+H63</f>
        <v>463.89579</v>
      </c>
      <c r="J63" s="55" t="n">
        <f aca="false">G63*I63</f>
        <v>18300.6889155</v>
      </c>
    </row>
    <row r="64" customFormat="false" ht="18.75" hidden="false" customHeight="true" outlineLevel="1" collapsed="false">
      <c r="A64" s="21"/>
      <c r="B64" s="33" t="s">
        <v>115</v>
      </c>
      <c r="C64" s="66"/>
      <c r="D64" s="66"/>
      <c r="E64" s="77" t="s">
        <v>116</v>
      </c>
      <c r="F64" s="66"/>
      <c r="G64" s="54" t="n">
        <v>0</v>
      </c>
      <c r="H64" s="54"/>
      <c r="I64" s="55"/>
      <c r="J64" s="55"/>
    </row>
    <row r="65" customFormat="false" ht="18.75" hidden="false" customHeight="true" outlineLevel="1" collapsed="false">
      <c r="A65" s="21"/>
      <c r="B65" s="66" t="s">
        <v>117</v>
      </c>
      <c r="C65" s="51" t="n">
        <v>90880</v>
      </c>
      <c r="D65" s="66" t="s">
        <v>22</v>
      </c>
      <c r="E65" s="53" t="s">
        <v>118</v>
      </c>
      <c r="F65" s="66" t="s">
        <v>53</v>
      </c>
      <c r="G65" s="54" t="n">
        <v>63</v>
      </c>
      <c r="H65" s="54" t="n">
        <v>51.72</v>
      </c>
      <c r="I65" s="55" t="n">
        <f aca="false">(H65*J$7)+H65</f>
        <v>66.04644</v>
      </c>
      <c r="J65" s="55" t="n">
        <f aca="false">G65*I65</f>
        <v>4160.92572</v>
      </c>
    </row>
    <row r="66" customFormat="false" ht="18.75" hidden="false" customHeight="true" outlineLevel="1" collapsed="false">
      <c r="A66" s="21"/>
      <c r="B66" s="66" t="s">
        <v>119</v>
      </c>
      <c r="C66" s="66" t="n">
        <v>95601</v>
      </c>
      <c r="D66" s="66" t="s">
        <v>22</v>
      </c>
      <c r="E66" s="64" t="s">
        <v>120</v>
      </c>
      <c r="F66" s="66" t="s">
        <v>30</v>
      </c>
      <c r="G66" s="54" t="n">
        <v>9</v>
      </c>
      <c r="H66" s="54" t="n">
        <v>16.83</v>
      </c>
      <c r="I66" s="55" t="n">
        <f aca="false">(H66*J$7)+H66</f>
        <v>21.49191</v>
      </c>
      <c r="J66" s="55" t="n">
        <f aca="false">G66*I66</f>
        <v>193.42719</v>
      </c>
    </row>
    <row r="67" customFormat="false" ht="18.75" hidden="false" customHeight="true" outlineLevel="1" collapsed="false">
      <c r="A67" s="21"/>
      <c r="B67" s="66" t="s">
        <v>121</v>
      </c>
      <c r="C67" s="76" t="n">
        <v>95241</v>
      </c>
      <c r="D67" s="66" t="s">
        <v>22</v>
      </c>
      <c r="E67" s="53" t="s">
        <v>89</v>
      </c>
      <c r="F67" s="51" t="s">
        <v>68</v>
      </c>
      <c r="G67" s="54" t="n">
        <v>12.96</v>
      </c>
      <c r="H67" s="54" t="n">
        <v>19.83</v>
      </c>
      <c r="I67" s="55" t="n">
        <f aca="false">(H67*J$7)+H67</f>
        <v>25.32291</v>
      </c>
      <c r="J67" s="55" t="n">
        <f aca="false">G67*I67</f>
        <v>328.1849136</v>
      </c>
    </row>
    <row r="68" customFormat="false" ht="18.75" hidden="false" customHeight="true" outlineLevel="1" collapsed="false">
      <c r="A68" s="21"/>
      <c r="B68" s="66" t="s">
        <v>122</v>
      </c>
      <c r="C68" s="51" t="s">
        <v>123</v>
      </c>
      <c r="D68" s="66" t="s">
        <v>92</v>
      </c>
      <c r="E68" s="53" t="s">
        <v>93</v>
      </c>
      <c r="F68" s="51" t="s">
        <v>68</v>
      </c>
      <c r="G68" s="54" t="n">
        <v>8.64</v>
      </c>
      <c r="H68" s="54" t="n">
        <v>31.78</v>
      </c>
      <c r="I68" s="55" t="n">
        <f aca="false">(H68*J$7)+H68</f>
        <v>40.58306</v>
      </c>
      <c r="J68" s="55" t="n">
        <f aca="false">G68*I68</f>
        <v>350.6376384</v>
      </c>
    </row>
    <row r="69" customFormat="false" ht="20.1" hidden="false" customHeight="true" outlineLevel="1" collapsed="false">
      <c r="A69" s="21"/>
      <c r="B69" s="66" t="s">
        <v>124</v>
      </c>
      <c r="C69" s="51" t="n">
        <v>92794</v>
      </c>
      <c r="D69" s="66" t="s">
        <v>22</v>
      </c>
      <c r="E69" s="64" t="s">
        <v>95</v>
      </c>
      <c r="F69" s="51" t="s">
        <v>96</v>
      </c>
      <c r="G69" s="54" t="n">
        <v>238.29</v>
      </c>
      <c r="H69" s="54" t="n">
        <v>5.43</v>
      </c>
      <c r="I69" s="55" t="n">
        <f aca="false">(H69*J$7)+H69</f>
        <v>6.93411</v>
      </c>
      <c r="J69" s="55" t="n">
        <f aca="false">G69*I69</f>
        <v>1652.3290719</v>
      </c>
    </row>
    <row r="70" customFormat="false" ht="20.1" hidden="false" customHeight="true" outlineLevel="1" collapsed="false">
      <c r="A70" s="21"/>
      <c r="B70" s="66" t="s">
        <v>125</v>
      </c>
      <c r="C70" s="51" t="n">
        <v>92795</v>
      </c>
      <c r="D70" s="66" t="s">
        <v>22</v>
      </c>
      <c r="E70" s="64" t="s">
        <v>98</v>
      </c>
      <c r="F70" s="51" t="s">
        <v>96</v>
      </c>
      <c r="G70" s="54" t="n">
        <v>199.34</v>
      </c>
      <c r="H70" s="54" t="n">
        <v>5.05</v>
      </c>
      <c r="I70" s="55" t="n">
        <f aca="false">(H70*J$7)+H70</f>
        <v>6.44885</v>
      </c>
      <c r="J70" s="55" t="n">
        <f aca="false">G70*I70</f>
        <v>1285.513759</v>
      </c>
    </row>
    <row r="71" customFormat="false" ht="20.1" hidden="false" customHeight="true" outlineLevel="1" collapsed="false">
      <c r="A71" s="21"/>
      <c r="B71" s="66" t="s">
        <v>126</v>
      </c>
      <c r="C71" s="51" t="n">
        <v>92798</v>
      </c>
      <c r="D71" s="66" t="s">
        <v>22</v>
      </c>
      <c r="E71" s="64" t="s">
        <v>127</v>
      </c>
      <c r="F71" s="51" t="s">
        <v>96</v>
      </c>
      <c r="G71" s="54" t="n">
        <v>18.49</v>
      </c>
      <c r="H71" s="54" t="n">
        <v>5.45</v>
      </c>
      <c r="I71" s="55" t="n">
        <f aca="false">(H71*J$7)+H71</f>
        <v>6.95965</v>
      </c>
      <c r="J71" s="55" t="n">
        <f aca="false">G71*I71</f>
        <v>128.6839285</v>
      </c>
    </row>
    <row r="72" customFormat="false" ht="20.1" hidden="false" customHeight="true" outlineLevel="1" collapsed="false">
      <c r="A72" s="21"/>
      <c r="B72" s="66" t="s">
        <v>128</v>
      </c>
      <c r="C72" s="51" t="n">
        <v>92799</v>
      </c>
      <c r="D72" s="66" t="s">
        <v>22</v>
      </c>
      <c r="E72" s="64" t="s">
        <v>129</v>
      </c>
      <c r="F72" s="51" t="s">
        <v>96</v>
      </c>
      <c r="G72" s="54" t="n">
        <v>23.54</v>
      </c>
      <c r="H72" s="54" t="n">
        <v>7.04</v>
      </c>
      <c r="I72" s="55" t="n">
        <f aca="false">(H72*J$7)+H72</f>
        <v>8.99008</v>
      </c>
      <c r="J72" s="55" t="n">
        <f aca="false">G72*I72</f>
        <v>211.6264832</v>
      </c>
    </row>
    <row r="73" customFormat="false" ht="18.75" hidden="false" customHeight="true" outlineLevel="1" collapsed="false">
      <c r="A73" s="21"/>
      <c r="B73" s="66" t="s">
        <v>130</v>
      </c>
      <c r="C73" s="51" t="n">
        <v>92720</v>
      </c>
      <c r="D73" s="66" t="s">
        <v>22</v>
      </c>
      <c r="E73" s="64" t="s">
        <v>102</v>
      </c>
      <c r="F73" s="51" t="s">
        <v>63</v>
      </c>
      <c r="G73" s="54" t="n">
        <v>10.87</v>
      </c>
      <c r="H73" s="54" t="n">
        <v>363.27</v>
      </c>
      <c r="I73" s="55" t="n">
        <f aca="false">(H73*J$7)+H73</f>
        <v>463.89579</v>
      </c>
      <c r="J73" s="55" t="n">
        <f aca="false">G73*I73</f>
        <v>5042.5472373</v>
      </c>
    </row>
    <row r="74" customFormat="false" ht="18.75" hidden="false" customHeight="true" outlineLevel="1" collapsed="false">
      <c r="A74" s="21"/>
      <c r="B74" s="33" t="s">
        <v>131</v>
      </c>
      <c r="C74" s="66"/>
      <c r="D74" s="66"/>
      <c r="E74" s="77" t="s">
        <v>132</v>
      </c>
      <c r="F74" s="66"/>
      <c r="G74" s="54" t="n">
        <v>0</v>
      </c>
      <c r="H74" s="54"/>
      <c r="I74" s="55"/>
      <c r="J74" s="55"/>
    </row>
    <row r="75" customFormat="false" ht="18.75" hidden="false" customHeight="true" outlineLevel="1" collapsed="false">
      <c r="A75" s="21"/>
      <c r="B75" s="66" t="s">
        <v>133</v>
      </c>
      <c r="C75" s="51" t="n">
        <v>90883</v>
      </c>
      <c r="D75" s="66" t="s">
        <v>22</v>
      </c>
      <c r="E75" s="53" t="s">
        <v>134</v>
      </c>
      <c r="F75" s="66" t="s">
        <v>53</v>
      </c>
      <c r="G75" s="54" t="n">
        <v>21</v>
      </c>
      <c r="H75" s="54" t="n">
        <v>65.37</v>
      </c>
      <c r="I75" s="55" t="n">
        <f aca="false">(H75*J$7)+H75</f>
        <v>83.47749</v>
      </c>
      <c r="J75" s="55" t="n">
        <f aca="false">G75*I75</f>
        <v>1753.02729</v>
      </c>
    </row>
    <row r="76" customFormat="false" ht="18.75" hidden="false" customHeight="true" outlineLevel="1" collapsed="false">
      <c r="A76" s="21"/>
      <c r="B76" s="66" t="s">
        <v>135</v>
      </c>
      <c r="C76" s="76" t="n">
        <v>95241</v>
      </c>
      <c r="D76" s="66" t="s">
        <v>22</v>
      </c>
      <c r="E76" s="53" t="s">
        <v>89</v>
      </c>
      <c r="F76" s="51" t="s">
        <v>68</v>
      </c>
      <c r="G76" s="54" t="n">
        <v>1.5</v>
      </c>
      <c r="H76" s="54" t="n">
        <v>19.83</v>
      </c>
      <c r="I76" s="55" t="n">
        <f aca="false">(H76*J$7)+H76</f>
        <v>25.32291</v>
      </c>
      <c r="J76" s="55" t="n">
        <f aca="false">G76*I76</f>
        <v>37.984365</v>
      </c>
    </row>
    <row r="77" customFormat="false" ht="18.75" hidden="false" customHeight="true" outlineLevel="1" collapsed="false">
      <c r="A77" s="21"/>
      <c r="B77" s="66" t="s">
        <v>136</v>
      </c>
      <c r="C77" s="51" t="s">
        <v>137</v>
      </c>
      <c r="D77" s="66" t="s">
        <v>92</v>
      </c>
      <c r="E77" s="53" t="s">
        <v>93</v>
      </c>
      <c r="F77" s="51" t="s">
        <v>68</v>
      </c>
      <c r="G77" s="54" t="n">
        <v>6</v>
      </c>
      <c r="H77" s="54" t="n">
        <v>31.78</v>
      </c>
      <c r="I77" s="55" t="n">
        <f aca="false">(H77*J$7)+H77</f>
        <v>40.58306</v>
      </c>
      <c r="J77" s="55" t="n">
        <f aca="false">G77*I77</f>
        <v>243.49836</v>
      </c>
    </row>
    <row r="78" customFormat="false" ht="20.1" hidden="false" customHeight="true" outlineLevel="1" collapsed="false">
      <c r="A78" s="21"/>
      <c r="B78" s="66" t="s">
        <v>138</v>
      </c>
      <c r="C78" s="51" t="n">
        <v>92791</v>
      </c>
      <c r="D78" s="66" t="s">
        <v>22</v>
      </c>
      <c r="E78" s="64" t="s">
        <v>100</v>
      </c>
      <c r="F78" s="51" t="s">
        <v>96</v>
      </c>
      <c r="G78" s="54" t="n">
        <v>12.23</v>
      </c>
      <c r="H78" s="54" t="n">
        <v>6.66</v>
      </c>
      <c r="I78" s="55" t="n">
        <f aca="false">(H78*J$7)+H78</f>
        <v>8.50482</v>
      </c>
      <c r="J78" s="55" t="n">
        <f aca="false">G78*I78</f>
        <v>104.0139486</v>
      </c>
    </row>
    <row r="79" customFormat="false" ht="18.75" hidden="false" customHeight="true" outlineLevel="1" collapsed="false">
      <c r="A79" s="21"/>
      <c r="B79" s="66" t="s">
        <v>139</v>
      </c>
      <c r="C79" s="51" t="n">
        <v>92720</v>
      </c>
      <c r="D79" s="66" t="s">
        <v>22</v>
      </c>
      <c r="E79" s="64" t="s">
        <v>102</v>
      </c>
      <c r="F79" s="51" t="s">
        <v>63</v>
      </c>
      <c r="G79" s="54" t="n">
        <v>0.75</v>
      </c>
      <c r="H79" s="54" t="n">
        <v>363.27</v>
      </c>
      <c r="I79" s="55" t="n">
        <f aca="false">(H79*J$7)+H79</f>
        <v>463.89579</v>
      </c>
      <c r="J79" s="55" t="n">
        <f aca="false">G79*I79</f>
        <v>347.9218425</v>
      </c>
    </row>
    <row r="80" customFormat="false" ht="18.75" hidden="false" customHeight="true" outlineLevel="1" collapsed="false">
      <c r="A80" s="21"/>
      <c r="B80" s="33" t="s">
        <v>140</v>
      </c>
      <c r="C80" s="33"/>
      <c r="D80" s="33"/>
      <c r="E80" s="77" t="s">
        <v>141</v>
      </c>
      <c r="F80" s="59"/>
      <c r="G80" s="54" t="n">
        <v>0</v>
      </c>
      <c r="H80" s="54"/>
      <c r="I80" s="55"/>
      <c r="J80" s="55"/>
    </row>
    <row r="81" customFormat="false" ht="18.75" hidden="false" customHeight="true" outlineLevel="1" collapsed="false">
      <c r="A81" s="21"/>
      <c r="B81" s="51" t="s">
        <v>142</v>
      </c>
      <c r="C81" s="76" t="n">
        <v>95241</v>
      </c>
      <c r="D81" s="66" t="s">
        <v>22</v>
      </c>
      <c r="E81" s="64" t="s">
        <v>89</v>
      </c>
      <c r="F81" s="51" t="s">
        <v>68</v>
      </c>
      <c r="G81" s="54" t="n">
        <v>11.45</v>
      </c>
      <c r="H81" s="54" t="n">
        <v>19.83</v>
      </c>
      <c r="I81" s="55" t="n">
        <f aca="false">(H81*J$7)+H81</f>
        <v>25.32291</v>
      </c>
      <c r="J81" s="55" t="n">
        <f aca="false">G81*I81</f>
        <v>289.9473195</v>
      </c>
    </row>
    <row r="82" customFormat="false" ht="18.75" hidden="false" customHeight="true" outlineLevel="1" collapsed="false">
      <c r="A82" s="21"/>
      <c r="B82" s="51" t="s">
        <v>143</v>
      </c>
      <c r="C82" s="51" t="s">
        <v>144</v>
      </c>
      <c r="D82" s="66" t="s">
        <v>92</v>
      </c>
      <c r="E82" s="53" t="s">
        <v>93</v>
      </c>
      <c r="F82" s="51" t="s">
        <v>68</v>
      </c>
      <c r="G82" s="54" t="n">
        <v>36.64</v>
      </c>
      <c r="H82" s="54" t="n">
        <v>31.78</v>
      </c>
      <c r="I82" s="55" t="n">
        <f aca="false">(H82*J$7)+H82</f>
        <v>40.58306</v>
      </c>
      <c r="J82" s="55" t="n">
        <f aca="false">G82*I82</f>
        <v>1486.9633184</v>
      </c>
    </row>
    <row r="83" customFormat="false" ht="20.1" hidden="false" customHeight="true" outlineLevel="1" collapsed="false">
      <c r="A83" s="21"/>
      <c r="B83" s="51" t="s">
        <v>145</v>
      </c>
      <c r="C83" s="51" t="n">
        <v>92793</v>
      </c>
      <c r="D83" s="66" t="s">
        <v>22</v>
      </c>
      <c r="E83" s="64" t="s">
        <v>110</v>
      </c>
      <c r="F83" s="51" t="s">
        <v>96</v>
      </c>
      <c r="G83" s="54" t="n">
        <v>78.87</v>
      </c>
      <c r="H83" s="54" t="n">
        <v>6.55</v>
      </c>
      <c r="I83" s="55" t="n">
        <f aca="false">(H83*J$7)+H83</f>
        <v>8.36435</v>
      </c>
      <c r="J83" s="55" t="n">
        <f aca="false">G83*I83</f>
        <v>659.6962845</v>
      </c>
    </row>
    <row r="84" customFormat="false" ht="20.1" hidden="false" customHeight="true" outlineLevel="1" collapsed="false">
      <c r="A84" s="21"/>
      <c r="B84" s="51" t="s">
        <v>146</v>
      </c>
      <c r="C84" s="51" t="n">
        <v>92791</v>
      </c>
      <c r="D84" s="66" t="s">
        <v>22</v>
      </c>
      <c r="E84" s="64" t="s">
        <v>100</v>
      </c>
      <c r="F84" s="51" t="s">
        <v>96</v>
      </c>
      <c r="G84" s="54" t="n">
        <v>8.43</v>
      </c>
      <c r="H84" s="54" t="n">
        <v>6.66</v>
      </c>
      <c r="I84" s="55" t="n">
        <f aca="false">(H84*J$7)+H84</f>
        <v>8.50482</v>
      </c>
      <c r="J84" s="55" t="n">
        <f aca="false">G84*I84</f>
        <v>71.6956326</v>
      </c>
    </row>
    <row r="85" customFormat="false" ht="18.75" hidden="false" customHeight="true" outlineLevel="1" collapsed="false">
      <c r="A85" s="21"/>
      <c r="B85" s="51" t="s">
        <v>147</v>
      </c>
      <c r="C85" s="51" t="n">
        <v>92720</v>
      </c>
      <c r="D85" s="66" t="s">
        <v>22</v>
      </c>
      <c r="E85" s="64" t="s">
        <v>102</v>
      </c>
      <c r="F85" s="51" t="s">
        <v>63</v>
      </c>
      <c r="G85" s="54" t="n">
        <v>3.44</v>
      </c>
      <c r="H85" s="54" t="n">
        <v>363.27</v>
      </c>
      <c r="I85" s="55" t="n">
        <f aca="false">(H85*J$7)+H85</f>
        <v>463.89579</v>
      </c>
      <c r="J85" s="55" t="n">
        <f aca="false">G85*I85</f>
        <v>1595.8015176</v>
      </c>
    </row>
    <row r="86" customFormat="false" ht="18.75" hidden="false" customHeight="true" outlineLevel="1" collapsed="false">
      <c r="A86" s="21"/>
      <c r="B86" s="67"/>
      <c r="C86" s="68"/>
      <c r="D86" s="68"/>
      <c r="E86" s="68"/>
      <c r="F86" s="68"/>
      <c r="G86" s="68"/>
      <c r="H86" s="69" t="s">
        <v>57</v>
      </c>
      <c r="I86" s="78"/>
      <c r="J86" s="70" t="n">
        <f aca="false">SUM(J48:J85)</f>
        <v>134670.3798648</v>
      </c>
    </row>
    <row r="87" customFormat="false" ht="18.75" hidden="false" customHeight="true" outlineLevel="0" collapsed="false">
      <c r="A87" s="21"/>
      <c r="B87" s="21"/>
      <c r="C87" s="21"/>
      <c r="D87" s="21"/>
      <c r="E87" s="45"/>
      <c r="F87" s="21"/>
      <c r="I87" s="26"/>
      <c r="J87" s="71"/>
    </row>
    <row r="88" customFormat="false" ht="18.75" hidden="false" customHeight="true" outlineLevel="0" collapsed="false">
      <c r="A88" s="21"/>
      <c r="B88" s="46" t="n">
        <v>4</v>
      </c>
      <c r="C88" s="46"/>
      <c r="D88" s="46"/>
      <c r="E88" s="47" t="s">
        <v>148</v>
      </c>
      <c r="F88" s="47"/>
      <c r="G88" s="49"/>
      <c r="H88" s="49"/>
      <c r="I88" s="47"/>
      <c r="J88" s="50"/>
    </row>
    <row r="89" customFormat="false" ht="18.75" hidden="false" customHeight="true" outlineLevel="1" collapsed="false">
      <c r="A89" s="21"/>
      <c r="B89" s="33" t="s">
        <v>149</v>
      </c>
      <c r="C89" s="33"/>
      <c r="D89" s="33"/>
      <c r="E89" s="73" t="s">
        <v>150</v>
      </c>
      <c r="F89" s="59"/>
      <c r="G89" s="54"/>
      <c r="H89" s="54"/>
      <c r="I89" s="55"/>
      <c r="J89" s="55"/>
    </row>
    <row r="90" customFormat="false" ht="30" hidden="false" customHeight="true" outlineLevel="1" collapsed="false">
      <c r="A90" s="21"/>
      <c r="B90" s="51" t="s">
        <v>151</v>
      </c>
      <c r="C90" s="51" t="n">
        <v>92431</v>
      </c>
      <c r="D90" s="66" t="s">
        <v>22</v>
      </c>
      <c r="E90" s="64" t="s">
        <v>152</v>
      </c>
      <c r="F90" s="51" t="s">
        <v>68</v>
      </c>
      <c r="G90" s="54" t="n">
        <v>468.33</v>
      </c>
      <c r="H90" s="54" t="n">
        <v>34.81</v>
      </c>
      <c r="I90" s="55" t="n">
        <f aca="false">(H90*J$7)+H90</f>
        <v>44.45237</v>
      </c>
      <c r="J90" s="55" t="n">
        <f aca="false">G90*I90</f>
        <v>20818.3784421</v>
      </c>
    </row>
    <row r="91" customFormat="false" ht="18.75" hidden="false" customHeight="true" outlineLevel="1" collapsed="false">
      <c r="A91" s="21"/>
      <c r="B91" s="51" t="s">
        <v>153</v>
      </c>
      <c r="C91" s="51" t="n">
        <v>92794</v>
      </c>
      <c r="D91" s="66" t="s">
        <v>22</v>
      </c>
      <c r="E91" s="64" t="s">
        <v>95</v>
      </c>
      <c r="F91" s="51" t="s">
        <v>96</v>
      </c>
      <c r="G91" s="54" t="n">
        <v>1160.01</v>
      </c>
      <c r="H91" s="54" t="n">
        <v>5.43</v>
      </c>
      <c r="I91" s="55" t="n">
        <f aca="false">(H91*J$7)+H91</f>
        <v>6.93411</v>
      </c>
      <c r="J91" s="55" t="n">
        <f aca="false">G91*I91</f>
        <v>8043.6369411</v>
      </c>
    </row>
    <row r="92" customFormat="false" ht="18.75" hidden="false" customHeight="true" outlineLevel="1" collapsed="false">
      <c r="A92" s="21"/>
      <c r="B92" s="51" t="s">
        <v>154</v>
      </c>
      <c r="C92" s="51" t="n">
        <v>92795</v>
      </c>
      <c r="D92" s="66" t="s">
        <v>22</v>
      </c>
      <c r="E92" s="64" t="s">
        <v>98</v>
      </c>
      <c r="F92" s="51" t="s">
        <v>96</v>
      </c>
      <c r="G92" s="54" t="n">
        <v>604.15</v>
      </c>
      <c r="H92" s="54" t="n">
        <v>5.05</v>
      </c>
      <c r="I92" s="55" t="n">
        <f aca="false">(H92*J$7)+H92</f>
        <v>6.44885</v>
      </c>
      <c r="J92" s="55" t="n">
        <f aca="false">G92*I92</f>
        <v>3896.0727275</v>
      </c>
    </row>
    <row r="93" customFormat="false" ht="18.75" hidden="false" customHeight="true" outlineLevel="1" collapsed="false">
      <c r="A93" s="21"/>
      <c r="B93" s="51" t="s">
        <v>155</v>
      </c>
      <c r="C93" s="51" t="n">
        <v>92791</v>
      </c>
      <c r="D93" s="66" t="s">
        <v>22</v>
      </c>
      <c r="E93" s="64" t="s">
        <v>100</v>
      </c>
      <c r="F93" s="51" t="s">
        <v>96</v>
      </c>
      <c r="G93" s="54" t="n">
        <v>640.24</v>
      </c>
      <c r="H93" s="54" t="n">
        <v>6.66</v>
      </c>
      <c r="I93" s="55" t="n">
        <f aca="false">(H93*J$7)+H93</f>
        <v>8.50482</v>
      </c>
      <c r="J93" s="55" t="n">
        <f aca="false">G93*I93</f>
        <v>5445.1259568</v>
      </c>
    </row>
    <row r="94" customFormat="false" ht="18.75" hidden="false" customHeight="true" outlineLevel="1" collapsed="false">
      <c r="A94" s="21"/>
      <c r="B94" s="51" t="s">
        <v>156</v>
      </c>
      <c r="C94" s="51" t="n">
        <v>92720</v>
      </c>
      <c r="D94" s="66" t="s">
        <v>22</v>
      </c>
      <c r="E94" s="64" t="s">
        <v>102</v>
      </c>
      <c r="F94" s="51" t="s">
        <v>63</v>
      </c>
      <c r="G94" s="54" t="n">
        <v>25.7</v>
      </c>
      <c r="H94" s="54" t="n">
        <v>363.27</v>
      </c>
      <c r="I94" s="55" t="n">
        <f aca="false">(H94*J$7)+H94</f>
        <v>463.89579</v>
      </c>
      <c r="J94" s="55" t="n">
        <f aca="false">G94*I94</f>
        <v>11922.121803</v>
      </c>
    </row>
    <row r="95" customFormat="false" ht="18.75" hidden="false" customHeight="true" outlineLevel="1" collapsed="false">
      <c r="A95" s="21"/>
      <c r="B95" s="33" t="s">
        <v>157</v>
      </c>
      <c r="C95" s="33"/>
      <c r="D95" s="33"/>
      <c r="E95" s="73" t="s">
        <v>158</v>
      </c>
      <c r="F95" s="59"/>
      <c r="G95" s="54" t="n">
        <v>0</v>
      </c>
      <c r="H95" s="54"/>
      <c r="I95" s="55"/>
      <c r="J95" s="55"/>
    </row>
    <row r="96" customFormat="false" ht="30" hidden="false" customHeight="true" outlineLevel="1" collapsed="false">
      <c r="A96" s="21"/>
      <c r="B96" s="51" t="s">
        <v>159</v>
      </c>
      <c r="C96" s="51" t="n">
        <v>92431</v>
      </c>
      <c r="D96" s="66" t="s">
        <v>22</v>
      </c>
      <c r="E96" s="64" t="s">
        <v>152</v>
      </c>
      <c r="F96" s="51" t="s">
        <v>68</v>
      </c>
      <c r="G96" s="54" t="n">
        <v>595.11</v>
      </c>
      <c r="H96" s="54" t="n">
        <v>34.81</v>
      </c>
      <c r="I96" s="55" t="n">
        <f aca="false">(H96*J$7)+H96</f>
        <v>44.45237</v>
      </c>
      <c r="J96" s="55" t="n">
        <f aca="false">G96*I96</f>
        <v>26454.0499107</v>
      </c>
    </row>
    <row r="97" customFormat="false" ht="20.1" hidden="false" customHeight="true" outlineLevel="1" collapsed="false">
      <c r="A97" s="21"/>
      <c r="B97" s="51" t="s">
        <v>160</v>
      </c>
      <c r="C97" s="51" t="n">
        <v>92793</v>
      </c>
      <c r="D97" s="66" t="s">
        <v>22</v>
      </c>
      <c r="E97" s="64" t="s">
        <v>110</v>
      </c>
      <c r="F97" s="51" t="s">
        <v>96</v>
      </c>
      <c r="G97" s="54" t="n">
        <v>1058.64</v>
      </c>
      <c r="H97" s="54" t="n">
        <v>6.55</v>
      </c>
      <c r="I97" s="55" t="n">
        <f aca="false">(H97*J$7)+H97</f>
        <v>8.36435</v>
      </c>
      <c r="J97" s="55" t="n">
        <f aca="false">G97*I97</f>
        <v>8854.835484</v>
      </c>
    </row>
    <row r="98" customFormat="false" ht="20.1" hidden="false" customHeight="true" outlineLevel="1" collapsed="false">
      <c r="A98" s="21"/>
      <c r="B98" s="51" t="s">
        <v>161</v>
      </c>
      <c r="C98" s="51" t="n">
        <v>92794</v>
      </c>
      <c r="D98" s="66" t="s">
        <v>22</v>
      </c>
      <c r="E98" s="64" t="s">
        <v>95</v>
      </c>
      <c r="F98" s="51" t="s">
        <v>96</v>
      </c>
      <c r="G98" s="54" t="n">
        <v>62.37</v>
      </c>
      <c r="H98" s="54" t="n">
        <v>5.43</v>
      </c>
      <c r="I98" s="55" t="n">
        <f aca="false">(H98*J$7)+H98</f>
        <v>6.93411</v>
      </c>
      <c r="J98" s="55" t="n">
        <f aca="false">G98*I98</f>
        <v>432.4804407</v>
      </c>
    </row>
    <row r="99" customFormat="false" ht="18.75" hidden="false" customHeight="true" outlineLevel="1" collapsed="false">
      <c r="A99" s="21"/>
      <c r="B99" s="51" t="s">
        <v>162</v>
      </c>
      <c r="C99" s="51" t="n">
        <v>92795</v>
      </c>
      <c r="D99" s="66" t="s">
        <v>22</v>
      </c>
      <c r="E99" s="64" t="s">
        <v>98</v>
      </c>
      <c r="F99" s="51" t="s">
        <v>96</v>
      </c>
      <c r="G99" s="54" t="n">
        <v>7.16</v>
      </c>
      <c r="H99" s="54" t="n">
        <v>5.05</v>
      </c>
      <c r="I99" s="55" t="n">
        <f aca="false">(H99*J$7)+H99</f>
        <v>6.44885</v>
      </c>
      <c r="J99" s="55" t="n">
        <f aca="false">G99*I99</f>
        <v>46.173766</v>
      </c>
    </row>
    <row r="100" customFormat="false" ht="18.75" hidden="false" customHeight="true" outlineLevel="1" collapsed="false">
      <c r="A100" s="21"/>
      <c r="B100" s="51" t="s">
        <v>163</v>
      </c>
      <c r="C100" s="51" t="n">
        <v>92791</v>
      </c>
      <c r="D100" s="66" t="s">
        <v>22</v>
      </c>
      <c r="E100" s="64" t="s">
        <v>100</v>
      </c>
      <c r="F100" s="51" t="s">
        <v>96</v>
      </c>
      <c r="G100" s="54" t="n">
        <v>568.99</v>
      </c>
      <c r="H100" s="54" t="n">
        <v>6.66</v>
      </c>
      <c r="I100" s="55" t="n">
        <f aca="false">(H100*J$7)+H100</f>
        <v>8.50482</v>
      </c>
      <c r="J100" s="55" t="n">
        <f aca="false">G100*I100</f>
        <v>4839.1575318</v>
      </c>
    </row>
    <row r="101" customFormat="false" ht="18.75" hidden="false" customHeight="true" outlineLevel="1" collapsed="false">
      <c r="A101" s="21"/>
      <c r="B101" s="51" t="s">
        <v>164</v>
      </c>
      <c r="C101" s="51" t="n">
        <v>92720</v>
      </c>
      <c r="D101" s="66" t="s">
        <v>22</v>
      </c>
      <c r="E101" s="64" t="s">
        <v>102</v>
      </c>
      <c r="F101" s="51" t="s">
        <v>63</v>
      </c>
      <c r="G101" s="54" t="n">
        <v>40.15</v>
      </c>
      <c r="H101" s="54" t="n">
        <v>363.27</v>
      </c>
      <c r="I101" s="55" t="n">
        <f aca="false">(H101*J$7)+H101</f>
        <v>463.89579</v>
      </c>
      <c r="J101" s="55" t="n">
        <f aca="false">G101*I101</f>
        <v>18625.4159685</v>
      </c>
    </row>
    <row r="102" customFormat="false" ht="18.75" hidden="false" customHeight="true" outlineLevel="1" collapsed="false">
      <c r="A102" s="21"/>
      <c r="B102" s="33" t="s">
        <v>165</v>
      </c>
      <c r="C102" s="33"/>
      <c r="D102" s="33"/>
      <c r="E102" s="73" t="s">
        <v>166</v>
      </c>
      <c r="F102" s="59"/>
      <c r="G102" s="54" t="n">
        <v>0</v>
      </c>
      <c r="H102" s="54"/>
      <c r="I102" s="55"/>
      <c r="J102" s="55"/>
    </row>
    <row r="103" customFormat="false" ht="18.75" hidden="false" customHeight="true" outlineLevel="1" collapsed="false">
      <c r="A103" s="21"/>
      <c r="B103" s="51" t="s">
        <v>167</v>
      </c>
      <c r="C103" s="51" t="n">
        <v>93183</v>
      </c>
      <c r="D103" s="51" t="s">
        <v>22</v>
      </c>
      <c r="E103" s="64" t="s">
        <v>168</v>
      </c>
      <c r="F103" s="51" t="s">
        <v>53</v>
      </c>
      <c r="G103" s="54" t="n">
        <v>216.6</v>
      </c>
      <c r="H103" s="54" t="n">
        <v>32.6</v>
      </c>
      <c r="I103" s="55" t="n">
        <f aca="false">(H103*J$7)+H103</f>
        <v>41.6302</v>
      </c>
      <c r="J103" s="55" t="n">
        <f aca="false">G103*I103</f>
        <v>9017.10132</v>
      </c>
    </row>
    <row r="104" customFormat="false" ht="18.75" hidden="false" customHeight="true" outlineLevel="1" collapsed="false">
      <c r="A104" s="21"/>
      <c r="B104" s="33" t="s">
        <v>169</v>
      </c>
      <c r="C104" s="51"/>
      <c r="D104" s="51"/>
      <c r="E104" s="73" t="s">
        <v>170</v>
      </c>
      <c r="F104" s="51"/>
      <c r="G104" s="54" t="n">
        <v>0</v>
      </c>
      <c r="H104" s="54"/>
      <c r="I104" s="55"/>
      <c r="J104" s="55"/>
    </row>
    <row r="105" customFormat="false" ht="30" hidden="false" customHeight="true" outlineLevel="1" collapsed="false">
      <c r="A105" s="21"/>
      <c r="B105" s="51" t="s">
        <v>171</v>
      </c>
      <c r="C105" s="51" t="n">
        <v>92431</v>
      </c>
      <c r="D105" s="66" t="s">
        <v>22</v>
      </c>
      <c r="E105" s="64" t="s">
        <v>152</v>
      </c>
      <c r="F105" s="51" t="s">
        <v>68</v>
      </c>
      <c r="G105" s="54" t="n">
        <v>14.54</v>
      </c>
      <c r="H105" s="54" t="n">
        <v>34.81</v>
      </c>
      <c r="I105" s="55" t="n">
        <f aca="false">(H105*J$7)+H105</f>
        <v>44.45237</v>
      </c>
      <c r="J105" s="55" t="n">
        <f aca="false">G105*I105</f>
        <v>646.3374598</v>
      </c>
    </row>
    <row r="106" customFormat="false" ht="18.75" hidden="false" customHeight="true" outlineLevel="1" collapsed="false">
      <c r="A106" s="21"/>
      <c r="B106" s="51" t="s">
        <v>172</v>
      </c>
      <c r="C106" s="51" t="n">
        <v>92793</v>
      </c>
      <c r="D106" s="66" t="s">
        <v>22</v>
      </c>
      <c r="E106" s="64" t="s">
        <v>110</v>
      </c>
      <c r="F106" s="51" t="s">
        <v>96</v>
      </c>
      <c r="G106" s="54" t="n">
        <v>36.2</v>
      </c>
      <c r="H106" s="54" t="n">
        <v>6.55</v>
      </c>
      <c r="I106" s="55" t="n">
        <f aca="false">(H106*J$7)+H106</f>
        <v>8.36435</v>
      </c>
      <c r="J106" s="55" t="n">
        <f aca="false">G106*I106</f>
        <v>302.78947</v>
      </c>
    </row>
    <row r="107" customFormat="false" ht="18.75" hidden="false" customHeight="true" outlineLevel="1" collapsed="false">
      <c r="A107" s="21"/>
      <c r="B107" s="51" t="s">
        <v>173</v>
      </c>
      <c r="C107" s="51" t="n">
        <v>92791</v>
      </c>
      <c r="D107" s="66" t="s">
        <v>22</v>
      </c>
      <c r="E107" s="64" t="s">
        <v>100</v>
      </c>
      <c r="F107" s="51" t="s">
        <v>96</v>
      </c>
      <c r="G107" s="54" t="n">
        <v>7.85</v>
      </c>
      <c r="H107" s="54" t="n">
        <v>6.66</v>
      </c>
      <c r="I107" s="55" t="n">
        <f aca="false">(H107*J$7)+H107</f>
        <v>8.50482</v>
      </c>
      <c r="J107" s="55" t="n">
        <f aca="false">G107*I107</f>
        <v>66.762837</v>
      </c>
    </row>
    <row r="108" customFormat="false" ht="18.75" hidden="false" customHeight="true" outlineLevel="1" collapsed="false">
      <c r="A108" s="21"/>
      <c r="B108" s="51" t="s">
        <v>174</v>
      </c>
      <c r="C108" s="51" t="n">
        <v>92720</v>
      </c>
      <c r="D108" s="66" t="s">
        <v>22</v>
      </c>
      <c r="E108" s="64" t="s">
        <v>102</v>
      </c>
      <c r="F108" s="51" t="s">
        <v>63</v>
      </c>
      <c r="G108" s="54" t="n">
        <v>0.62</v>
      </c>
      <c r="H108" s="54" t="n">
        <v>363.27</v>
      </c>
      <c r="I108" s="55" t="n">
        <f aca="false">(H108*J$7)+H108</f>
        <v>463.89579</v>
      </c>
      <c r="J108" s="55" t="n">
        <f aca="false">G108*I108</f>
        <v>287.6153898</v>
      </c>
    </row>
    <row r="109" customFormat="false" ht="18.75" hidden="false" customHeight="true" outlineLevel="1" collapsed="false">
      <c r="A109" s="21"/>
      <c r="B109" s="33" t="s">
        <v>175</v>
      </c>
      <c r="C109" s="51"/>
      <c r="D109" s="51"/>
      <c r="E109" s="73" t="s">
        <v>176</v>
      </c>
      <c r="F109" s="51"/>
      <c r="G109" s="54" t="n">
        <v>0</v>
      </c>
      <c r="H109" s="54"/>
      <c r="I109" s="55"/>
      <c r="J109" s="55"/>
    </row>
    <row r="110" customFormat="false" ht="30" hidden="false" customHeight="true" outlineLevel="1" collapsed="false">
      <c r="A110" s="21"/>
      <c r="B110" s="51" t="s">
        <v>177</v>
      </c>
      <c r="C110" s="51" t="n">
        <v>92431</v>
      </c>
      <c r="D110" s="66" t="s">
        <v>22</v>
      </c>
      <c r="E110" s="64" t="s">
        <v>152</v>
      </c>
      <c r="F110" s="51" t="s">
        <v>68</v>
      </c>
      <c r="G110" s="54" t="n">
        <v>21.17</v>
      </c>
      <c r="H110" s="54" t="n">
        <v>34.81</v>
      </c>
      <c r="I110" s="55" t="n">
        <f aca="false">(H110*J$7)+H110</f>
        <v>44.45237</v>
      </c>
      <c r="J110" s="55" t="n">
        <f aca="false">G110*I110</f>
        <v>941.0566729</v>
      </c>
    </row>
    <row r="111" customFormat="false" ht="18.75" hidden="false" customHeight="true" outlineLevel="1" collapsed="false">
      <c r="A111" s="21"/>
      <c r="B111" s="51" t="s">
        <v>178</v>
      </c>
      <c r="C111" s="51" t="n">
        <v>92792</v>
      </c>
      <c r="D111" s="66" t="s">
        <v>22</v>
      </c>
      <c r="E111" s="64" t="s">
        <v>108</v>
      </c>
      <c r="F111" s="51" t="s">
        <v>96</v>
      </c>
      <c r="G111" s="54" t="n">
        <v>18.52</v>
      </c>
      <c r="H111" s="54" t="n">
        <v>6.15</v>
      </c>
      <c r="I111" s="55" t="n">
        <f aca="false">(H111*J$7)+H111</f>
        <v>7.85355</v>
      </c>
      <c r="J111" s="55" t="n">
        <f aca="false">G111*I111</f>
        <v>145.447746</v>
      </c>
    </row>
    <row r="112" customFormat="false" ht="18.75" hidden="false" customHeight="true" outlineLevel="1" collapsed="false">
      <c r="A112" s="21"/>
      <c r="B112" s="51" t="s">
        <v>179</v>
      </c>
      <c r="C112" s="51" t="n">
        <v>92793</v>
      </c>
      <c r="D112" s="66" t="s">
        <v>22</v>
      </c>
      <c r="E112" s="64" t="s">
        <v>110</v>
      </c>
      <c r="F112" s="51" t="s">
        <v>96</v>
      </c>
      <c r="G112" s="54" t="n">
        <v>19.5</v>
      </c>
      <c r="H112" s="54" t="n">
        <v>6.55</v>
      </c>
      <c r="I112" s="55" t="n">
        <f aca="false">(H112*J$7)+H112</f>
        <v>8.36435</v>
      </c>
      <c r="J112" s="55" t="n">
        <f aca="false">G112*I112</f>
        <v>163.104825</v>
      </c>
    </row>
    <row r="113" customFormat="false" ht="18.75" hidden="false" customHeight="true" outlineLevel="1" collapsed="false">
      <c r="A113" s="21"/>
      <c r="B113" s="51" t="s">
        <v>180</v>
      </c>
      <c r="C113" s="51" t="n">
        <v>92794</v>
      </c>
      <c r="D113" s="66" t="s">
        <v>22</v>
      </c>
      <c r="E113" s="64" t="s">
        <v>95</v>
      </c>
      <c r="F113" s="51" t="s">
        <v>96</v>
      </c>
      <c r="G113" s="54" t="n">
        <v>29.17</v>
      </c>
      <c r="H113" s="54" t="n">
        <v>5.43</v>
      </c>
      <c r="I113" s="55" t="n">
        <f aca="false">(H113*J$7)+H113</f>
        <v>6.93411</v>
      </c>
      <c r="J113" s="55" t="n">
        <f aca="false">G113*I113</f>
        <v>202.2679887</v>
      </c>
    </row>
    <row r="114" customFormat="false" ht="18.75" hidden="false" customHeight="true" outlineLevel="1" collapsed="false">
      <c r="A114" s="21"/>
      <c r="B114" s="51" t="s">
        <v>181</v>
      </c>
      <c r="C114" s="51" t="n">
        <v>92791</v>
      </c>
      <c r="D114" s="66" t="s">
        <v>22</v>
      </c>
      <c r="E114" s="64" t="s">
        <v>100</v>
      </c>
      <c r="F114" s="51" t="s">
        <v>96</v>
      </c>
      <c r="G114" s="54" t="n">
        <v>25.77</v>
      </c>
      <c r="H114" s="54" t="n">
        <v>6.66</v>
      </c>
      <c r="I114" s="55" t="n">
        <f aca="false">(H114*J$7)+H114</f>
        <v>8.50482</v>
      </c>
      <c r="J114" s="55" t="n">
        <f aca="false">G114*I114</f>
        <v>219.1692114</v>
      </c>
    </row>
    <row r="115" customFormat="false" ht="18.75" hidden="false" customHeight="true" outlineLevel="1" collapsed="false">
      <c r="A115" s="21"/>
      <c r="B115" s="51" t="s">
        <v>182</v>
      </c>
      <c r="C115" s="51" t="n">
        <v>92720</v>
      </c>
      <c r="D115" s="66" t="s">
        <v>22</v>
      </c>
      <c r="E115" s="64" t="s">
        <v>102</v>
      </c>
      <c r="F115" s="51" t="s">
        <v>63</v>
      </c>
      <c r="G115" s="54" t="n">
        <v>1.39</v>
      </c>
      <c r="H115" s="54" t="n">
        <v>363.27</v>
      </c>
      <c r="I115" s="55" t="n">
        <f aca="false">(H115*J$7)+H115</f>
        <v>463.89579</v>
      </c>
      <c r="J115" s="55" t="n">
        <f aca="false">G115*I115</f>
        <v>644.8151481</v>
      </c>
    </row>
    <row r="116" customFormat="false" ht="18.75" hidden="false" customHeight="true" outlineLevel="1" collapsed="false">
      <c r="A116" s="21"/>
      <c r="B116" s="67"/>
      <c r="C116" s="68"/>
      <c r="D116" s="68"/>
      <c r="E116" s="68"/>
      <c r="F116" s="68"/>
      <c r="G116" s="68"/>
      <c r="H116" s="69" t="s">
        <v>57</v>
      </c>
      <c r="I116" s="78"/>
      <c r="J116" s="70" t="n">
        <f aca="false">SUM(J90:J115)</f>
        <v>122013.9170409</v>
      </c>
    </row>
    <row r="117" customFormat="false" ht="18.75" hidden="false" customHeight="true" outlineLevel="0" collapsed="false">
      <c r="A117" s="21"/>
      <c r="B117" s="21"/>
      <c r="C117" s="21"/>
      <c r="D117" s="21"/>
      <c r="E117" s="45"/>
      <c r="F117" s="21"/>
      <c r="I117" s="26"/>
      <c r="J117" s="71"/>
    </row>
    <row r="118" customFormat="false" ht="18.75" hidden="false" customHeight="true" outlineLevel="0" collapsed="false">
      <c r="A118" s="21"/>
      <c r="B118" s="46" t="n">
        <v>5</v>
      </c>
      <c r="C118" s="46"/>
      <c r="D118" s="46"/>
      <c r="E118" s="47" t="s">
        <v>183</v>
      </c>
      <c r="F118" s="47"/>
      <c r="G118" s="49"/>
      <c r="H118" s="49"/>
      <c r="I118" s="47"/>
      <c r="J118" s="50"/>
    </row>
    <row r="119" s="79" customFormat="true" ht="18.75" hidden="false" customHeight="true" outlineLevel="1" collapsed="false">
      <c r="A119" s="21"/>
      <c r="B119" s="72" t="s">
        <v>184</v>
      </c>
      <c r="C119" s="72"/>
      <c r="D119" s="72"/>
      <c r="E119" s="77" t="s">
        <v>185</v>
      </c>
      <c r="F119" s="66"/>
      <c r="G119" s="54"/>
      <c r="H119" s="54"/>
      <c r="I119" s="55"/>
      <c r="J119" s="55"/>
    </row>
    <row r="120" s="79" customFormat="true" ht="30" hidden="false" customHeight="true" outlineLevel="1" collapsed="false">
      <c r="A120" s="21"/>
      <c r="B120" s="66" t="s">
        <v>186</v>
      </c>
      <c r="C120" s="66" t="s">
        <v>187</v>
      </c>
      <c r="D120" s="66" t="s">
        <v>22</v>
      </c>
      <c r="E120" s="64" t="s">
        <v>188</v>
      </c>
      <c r="F120" s="66" t="s">
        <v>68</v>
      </c>
      <c r="G120" s="54" t="n">
        <v>6.1</v>
      </c>
      <c r="H120" s="54" t="n">
        <v>88.53</v>
      </c>
      <c r="I120" s="55" t="n">
        <f aca="false">(H120*J$7)+H120</f>
        <v>113.05281</v>
      </c>
      <c r="J120" s="55" t="n">
        <f aca="false">G120*I120</f>
        <v>689.622141</v>
      </c>
    </row>
    <row r="121" s="79" customFormat="true" ht="18.75" hidden="false" customHeight="true" outlineLevel="1" collapsed="false">
      <c r="A121" s="21"/>
      <c r="B121" s="72" t="s">
        <v>189</v>
      </c>
      <c r="C121" s="72"/>
      <c r="D121" s="72"/>
      <c r="E121" s="77" t="s">
        <v>190</v>
      </c>
      <c r="F121" s="66"/>
      <c r="G121" s="54" t="n">
        <v>0</v>
      </c>
      <c r="H121" s="54"/>
      <c r="I121" s="55"/>
      <c r="J121" s="55"/>
    </row>
    <row r="122" s="79" customFormat="true" ht="30" hidden="false" customHeight="true" outlineLevel="1" collapsed="false">
      <c r="A122" s="21"/>
      <c r="B122" s="66" t="s">
        <v>191</v>
      </c>
      <c r="C122" s="66" t="n">
        <v>87489</v>
      </c>
      <c r="D122" s="66" t="s">
        <v>22</v>
      </c>
      <c r="E122" s="64" t="s">
        <v>192</v>
      </c>
      <c r="F122" s="66" t="s">
        <v>68</v>
      </c>
      <c r="G122" s="54" t="n">
        <v>1015.65</v>
      </c>
      <c r="H122" s="54" t="n">
        <v>35.15</v>
      </c>
      <c r="I122" s="55" t="n">
        <f aca="false">(H122*J$7)+H122</f>
        <v>44.88655</v>
      </c>
      <c r="J122" s="55" t="n">
        <f aca="false">G122*I122</f>
        <v>45589.0245075</v>
      </c>
    </row>
    <row r="123" s="79" customFormat="true" ht="30" hidden="false" customHeight="true" outlineLevel="1" collapsed="false">
      <c r="A123" s="21"/>
      <c r="B123" s="66" t="s">
        <v>193</v>
      </c>
      <c r="C123" s="66" t="n">
        <v>87519</v>
      </c>
      <c r="D123" s="66" t="s">
        <v>22</v>
      </c>
      <c r="E123" s="64" t="s">
        <v>194</v>
      </c>
      <c r="F123" s="66" t="s">
        <v>68</v>
      </c>
      <c r="G123" s="54" t="n">
        <v>16.86</v>
      </c>
      <c r="H123" s="54" t="n">
        <v>59.87</v>
      </c>
      <c r="I123" s="55" t="n">
        <f aca="false">(H123*J$7)+H123</f>
        <v>76.45399</v>
      </c>
      <c r="J123" s="55" t="n">
        <f aca="false">G123*I123</f>
        <v>1289.0142714</v>
      </c>
    </row>
    <row r="124" s="79" customFormat="true" ht="39.95" hidden="false" customHeight="true" outlineLevel="1" collapsed="false">
      <c r="A124" s="21"/>
      <c r="B124" s="66" t="s">
        <v>195</v>
      </c>
      <c r="C124" s="66" t="n">
        <v>87491</v>
      </c>
      <c r="D124" s="66" t="s">
        <v>22</v>
      </c>
      <c r="E124" s="64" t="s">
        <v>196</v>
      </c>
      <c r="F124" s="66" t="s">
        <v>68</v>
      </c>
      <c r="G124" s="54" t="n">
        <v>710.21</v>
      </c>
      <c r="H124" s="54" t="n">
        <v>48.68</v>
      </c>
      <c r="I124" s="55" t="n">
        <f aca="false">(H124*J$7)+H124</f>
        <v>62.16436</v>
      </c>
      <c r="J124" s="55" t="n">
        <f aca="false">G124*I124</f>
        <v>44149.7501156</v>
      </c>
    </row>
    <row r="125" s="79" customFormat="true" ht="30" hidden="false" customHeight="true" outlineLevel="1" collapsed="false">
      <c r="A125" s="21"/>
      <c r="B125" s="66" t="s">
        <v>197</v>
      </c>
      <c r="C125" s="66" t="n">
        <v>72132</v>
      </c>
      <c r="D125" s="66" t="s">
        <v>22</v>
      </c>
      <c r="E125" s="64" t="s">
        <v>198</v>
      </c>
      <c r="F125" s="66" t="s">
        <v>68</v>
      </c>
      <c r="G125" s="54" t="n">
        <v>13.02</v>
      </c>
      <c r="H125" s="54" t="n">
        <v>55.64</v>
      </c>
      <c r="I125" s="55" t="n">
        <f aca="false">(H125*J$7)+H125</f>
        <v>71.05228</v>
      </c>
      <c r="J125" s="55" t="n">
        <f aca="false">G125*I125</f>
        <v>925.1006856</v>
      </c>
    </row>
    <row r="126" s="79" customFormat="true" ht="30" hidden="false" customHeight="true" outlineLevel="1" collapsed="false">
      <c r="A126" s="21"/>
      <c r="B126" s="66" t="s">
        <v>199</v>
      </c>
      <c r="C126" s="51" t="n">
        <v>93202</v>
      </c>
      <c r="D126" s="66" t="s">
        <v>22</v>
      </c>
      <c r="E126" s="64" t="s">
        <v>200</v>
      </c>
      <c r="F126" s="66" t="s">
        <v>53</v>
      </c>
      <c r="G126" s="54" t="n">
        <v>536.28</v>
      </c>
      <c r="H126" s="54" t="n">
        <v>17.2</v>
      </c>
      <c r="I126" s="55" t="n">
        <f aca="false">(H126*J$7)+H126</f>
        <v>21.9644</v>
      </c>
      <c r="J126" s="55" t="n">
        <f aca="false">G126*I126</f>
        <v>11779.068432</v>
      </c>
    </row>
    <row r="127" s="79" customFormat="true" ht="30" hidden="false" customHeight="true" outlineLevel="1" collapsed="false">
      <c r="A127" s="21"/>
      <c r="B127" s="66" t="s">
        <v>201</v>
      </c>
      <c r="C127" s="66" t="n">
        <v>79627</v>
      </c>
      <c r="D127" s="66" t="s">
        <v>22</v>
      </c>
      <c r="E127" s="64" t="s">
        <v>202</v>
      </c>
      <c r="F127" s="66" t="s">
        <v>68</v>
      </c>
      <c r="G127" s="54" t="n">
        <v>15.72</v>
      </c>
      <c r="H127" s="54" t="n">
        <v>465.87</v>
      </c>
      <c r="I127" s="55" t="n">
        <f aca="false">(H127*J$7)+H127</f>
        <v>594.91599</v>
      </c>
      <c r="J127" s="55" t="n">
        <f aca="false">G127*I127</f>
        <v>9352.0793628</v>
      </c>
    </row>
    <row r="128" s="79" customFormat="true" ht="18.75" hidden="false" customHeight="true" outlineLevel="1" collapsed="false">
      <c r="A128" s="21"/>
      <c r="B128" s="66" t="s">
        <v>203</v>
      </c>
      <c r="C128" s="66" t="s">
        <v>204</v>
      </c>
      <c r="D128" s="66" t="s">
        <v>33</v>
      </c>
      <c r="E128" s="64" t="s">
        <v>205</v>
      </c>
      <c r="F128" s="66" t="s">
        <v>68</v>
      </c>
      <c r="G128" s="54" t="n">
        <v>7.2</v>
      </c>
      <c r="H128" s="54" t="n">
        <v>85</v>
      </c>
      <c r="I128" s="55" t="n">
        <f aca="false">(H128*J$7)+H128</f>
        <v>108.545</v>
      </c>
      <c r="J128" s="55" t="n">
        <f aca="false">G128*I128</f>
        <v>781.524</v>
      </c>
    </row>
    <row r="129" s="79" customFormat="true" ht="18.75" hidden="false" customHeight="true" outlineLevel="1" collapsed="false">
      <c r="A129" s="21"/>
      <c r="B129" s="72" t="s">
        <v>206</v>
      </c>
      <c r="C129" s="66"/>
      <c r="D129" s="66"/>
      <c r="E129" s="77" t="s">
        <v>207</v>
      </c>
      <c r="F129" s="66"/>
      <c r="G129" s="54" t="n">
        <v>0</v>
      </c>
      <c r="H129" s="54"/>
      <c r="I129" s="55"/>
      <c r="J129" s="55" t="n">
        <f aca="false">G129*I129</f>
        <v>0</v>
      </c>
    </row>
    <row r="130" s="79" customFormat="true" ht="30" hidden="false" customHeight="true" outlineLevel="1" collapsed="false">
      <c r="A130" s="21"/>
      <c r="B130" s="66" t="s">
        <v>208</v>
      </c>
      <c r="C130" s="66" t="n">
        <v>90112</v>
      </c>
      <c r="D130" s="66" t="s">
        <v>22</v>
      </c>
      <c r="E130" s="64" t="s">
        <v>209</v>
      </c>
      <c r="F130" s="66" t="s">
        <v>68</v>
      </c>
      <c r="G130" s="54" t="n">
        <v>41.77</v>
      </c>
      <c r="H130" s="54" t="n">
        <v>56.58</v>
      </c>
      <c r="I130" s="55" t="n">
        <f aca="false">(H130*J$7)+H130</f>
        <v>72.25266</v>
      </c>
      <c r="J130" s="55" t="n">
        <f aca="false">G130*I130</f>
        <v>3017.9936082</v>
      </c>
    </row>
    <row r="131" customFormat="false" ht="18.75" hidden="false" customHeight="true" outlineLevel="1" collapsed="false">
      <c r="A131" s="21"/>
      <c r="B131" s="67"/>
      <c r="C131" s="68"/>
      <c r="D131" s="68"/>
      <c r="E131" s="68"/>
      <c r="F131" s="68"/>
      <c r="G131" s="68"/>
      <c r="H131" s="69" t="s">
        <v>57</v>
      </c>
      <c r="I131" s="78"/>
      <c r="J131" s="70" t="n">
        <f aca="false">SUM(J120:J130)</f>
        <v>117573.1771241</v>
      </c>
    </row>
    <row r="132" customFormat="false" ht="18.75" hidden="false" customHeight="true" outlineLevel="0" collapsed="false">
      <c r="A132" s="21"/>
      <c r="B132" s="21"/>
      <c r="C132" s="21"/>
      <c r="D132" s="21"/>
      <c r="E132" s="45"/>
      <c r="F132" s="21"/>
      <c r="I132" s="26"/>
      <c r="J132" s="71"/>
    </row>
    <row r="133" customFormat="false" ht="18.75" hidden="false" customHeight="true" outlineLevel="0" collapsed="false">
      <c r="A133" s="21"/>
      <c r="B133" s="46" t="n">
        <v>6</v>
      </c>
      <c r="C133" s="80"/>
      <c r="D133" s="80"/>
      <c r="E133" s="47" t="s">
        <v>210</v>
      </c>
      <c r="F133" s="47"/>
      <c r="G133" s="49"/>
      <c r="H133" s="49"/>
      <c r="I133" s="47"/>
      <c r="J133" s="50"/>
    </row>
    <row r="134" customFormat="false" ht="18.75" hidden="false" customHeight="true" outlineLevel="1" collapsed="false">
      <c r="A134" s="21"/>
      <c r="B134" s="33" t="s">
        <v>211</v>
      </c>
      <c r="C134" s="33"/>
      <c r="D134" s="33"/>
      <c r="E134" s="78" t="s">
        <v>212</v>
      </c>
      <c r="F134" s="78"/>
      <c r="G134" s="81"/>
      <c r="H134" s="54"/>
      <c r="I134" s="55"/>
      <c r="J134" s="55"/>
    </row>
    <row r="135" customFormat="false" ht="30" hidden="false" customHeight="true" outlineLevel="1" collapsed="false">
      <c r="A135" s="21"/>
      <c r="B135" s="66" t="s">
        <v>213</v>
      </c>
      <c r="C135" s="66" t="n">
        <v>90842</v>
      </c>
      <c r="D135" s="66" t="s">
        <v>22</v>
      </c>
      <c r="E135" s="64" t="s">
        <v>214</v>
      </c>
      <c r="F135" s="51" t="s">
        <v>30</v>
      </c>
      <c r="G135" s="54" t="n">
        <v>10</v>
      </c>
      <c r="H135" s="54" t="n">
        <v>686.42</v>
      </c>
      <c r="I135" s="55" t="n">
        <f aca="false">(H135*J$7)+H135</f>
        <v>876.55834</v>
      </c>
      <c r="J135" s="55" t="n">
        <f aca="false">G135*I135</f>
        <v>8765.5834</v>
      </c>
    </row>
    <row r="136" customFormat="false" ht="30" hidden="false" customHeight="true" outlineLevel="1" collapsed="false">
      <c r="A136" s="21"/>
      <c r="B136" s="66" t="s">
        <v>215</v>
      </c>
      <c r="C136" s="66" t="n">
        <v>91298</v>
      </c>
      <c r="D136" s="66" t="s">
        <v>22</v>
      </c>
      <c r="E136" s="64" t="s">
        <v>216</v>
      </c>
      <c r="F136" s="51" t="s">
        <v>30</v>
      </c>
      <c r="G136" s="54" t="n">
        <v>5</v>
      </c>
      <c r="H136" s="54" t="n">
        <v>731.25</v>
      </c>
      <c r="I136" s="55" t="n">
        <f aca="false">(H136*J$7)+H136</f>
        <v>933.80625</v>
      </c>
      <c r="J136" s="55" t="n">
        <f aca="false">G136*I136</f>
        <v>4669.03125</v>
      </c>
    </row>
    <row r="137" customFormat="false" ht="30" hidden="false" customHeight="true" outlineLevel="1" collapsed="false">
      <c r="A137" s="21"/>
      <c r="B137" s="66" t="s">
        <v>217</v>
      </c>
      <c r="C137" s="66" t="n">
        <v>90843</v>
      </c>
      <c r="D137" s="66" t="s">
        <v>22</v>
      </c>
      <c r="E137" s="64" t="s">
        <v>218</v>
      </c>
      <c r="F137" s="51" t="s">
        <v>30</v>
      </c>
      <c r="G137" s="54" t="n">
        <v>6</v>
      </c>
      <c r="H137" s="54" t="n">
        <v>709.7</v>
      </c>
      <c r="I137" s="55" t="n">
        <f aca="false">(H137*J$7)+H137</f>
        <v>906.2869</v>
      </c>
      <c r="J137" s="55" t="n">
        <f aca="false">G137*I137</f>
        <v>5437.7214</v>
      </c>
    </row>
    <row r="138" customFormat="false" ht="30" hidden="false" customHeight="true" outlineLevel="1" collapsed="false">
      <c r="A138" s="21"/>
      <c r="B138" s="66" t="s">
        <v>219</v>
      </c>
      <c r="C138" s="66" t="n">
        <v>90843</v>
      </c>
      <c r="D138" s="66" t="s">
        <v>22</v>
      </c>
      <c r="E138" s="64" t="s">
        <v>220</v>
      </c>
      <c r="F138" s="51" t="s">
        <v>30</v>
      </c>
      <c r="G138" s="54" t="n">
        <v>4</v>
      </c>
      <c r="H138" s="54" t="n">
        <v>709.7</v>
      </c>
      <c r="I138" s="55" t="n">
        <f aca="false">(H138*J$7)+H138</f>
        <v>906.2869</v>
      </c>
      <c r="J138" s="55" t="n">
        <f aca="false">G138*I138</f>
        <v>3625.1476</v>
      </c>
    </row>
    <row r="139" customFormat="false" ht="30" hidden="false" customHeight="true" outlineLevel="1" collapsed="false">
      <c r="A139" s="21"/>
      <c r="B139" s="66" t="s">
        <v>221</v>
      </c>
      <c r="C139" s="66" t="n">
        <v>90843</v>
      </c>
      <c r="D139" s="66" t="s">
        <v>22</v>
      </c>
      <c r="E139" s="64" t="s">
        <v>222</v>
      </c>
      <c r="F139" s="51" t="s">
        <v>30</v>
      </c>
      <c r="G139" s="54" t="n">
        <v>10</v>
      </c>
      <c r="H139" s="54" t="n">
        <v>709.7</v>
      </c>
      <c r="I139" s="55" t="n">
        <f aca="false">(H139*J$7)+H139</f>
        <v>906.2869</v>
      </c>
      <c r="J139" s="55" t="n">
        <f aca="false">G139*I139</f>
        <v>9062.869</v>
      </c>
    </row>
    <row r="140" customFormat="false" ht="30" hidden="false" customHeight="true" outlineLevel="1" collapsed="false">
      <c r="A140" s="21"/>
      <c r="B140" s="66" t="s">
        <v>223</v>
      </c>
      <c r="C140" s="66" t="s">
        <v>224</v>
      </c>
      <c r="D140" s="66" t="s">
        <v>225</v>
      </c>
      <c r="E140" s="64" t="s">
        <v>226</v>
      </c>
      <c r="F140" s="51" t="s">
        <v>30</v>
      </c>
      <c r="G140" s="54" t="n">
        <v>8</v>
      </c>
      <c r="H140" s="54" t="n">
        <f aca="false">CCU!F25</f>
        <v>478.58</v>
      </c>
      <c r="I140" s="55" t="n">
        <f aca="false">(H140*J$7)+H140</f>
        <v>611.14666</v>
      </c>
      <c r="J140" s="55" t="n">
        <f aca="false">G140*I140</f>
        <v>4889.17328</v>
      </c>
    </row>
    <row r="141" customFormat="false" ht="18.75" hidden="false" customHeight="true" outlineLevel="1" collapsed="false">
      <c r="A141" s="21"/>
      <c r="B141" s="33" t="s">
        <v>227</v>
      </c>
      <c r="C141" s="66"/>
      <c r="D141" s="66"/>
      <c r="E141" s="77" t="s">
        <v>228</v>
      </c>
      <c r="F141" s="66"/>
      <c r="G141" s="54" t="n">
        <v>0</v>
      </c>
      <c r="H141" s="54"/>
      <c r="I141" s="55"/>
      <c r="J141" s="55"/>
    </row>
    <row r="142" customFormat="false" ht="18.75" hidden="false" customHeight="true" outlineLevel="1" collapsed="false">
      <c r="A142" s="21"/>
      <c r="B142" s="66" t="s">
        <v>229</v>
      </c>
      <c r="C142" s="66" t="s">
        <v>230</v>
      </c>
      <c r="D142" s="66" t="s">
        <v>22</v>
      </c>
      <c r="E142" s="64" t="s">
        <v>231</v>
      </c>
      <c r="F142" s="51" t="s">
        <v>30</v>
      </c>
      <c r="G142" s="54" t="n">
        <v>8</v>
      </c>
      <c r="H142" s="54" t="n">
        <v>31.39</v>
      </c>
      <c r="I142" s="55" t="n">
        <f aca="false">(H142*J$7)+H142</f>
        <v>40.08503</v>
      </c>
      <c r="J142" s="55" t="n">
        <f aca="false">G142*I142</f>
        <v>320.68024</v>
      </c>
    </row>
    <row r="143" customFormat="false" ht="30" hidden="false" customHeight="true" outlineLevel="1" collapsed="false">
      <c r="A143" s="21"/>
      <c r="B143" s="66" t="s">
        <v>232</v>
      </c>
      <c r="C143" s="66" t="s">
        <v>233</v>
      </c>
      <c r="D143" s="66" t="s">
        <v>33</v>
      </c>
      <c r="E143" s="64" t="s">
        <v>234</v>
      </c>
      <c r="F143" s="51" t="s">
        <v>53</v>
      </c>
      <c r="G143" s="54" t="n">
        <v>8.4</v>
      </c>
      <c r="H143" s="54" t="n">
        <v>199.26</v>
      </c>
      <c r="I143" s="55" t="n">
        <f aca="false">(H143*J$7)+H143</f>
        <v>254.45502</v>
      </c>
      <c r="J143" s="55" t="n">
        <f aca="false">G143*I143</f>
        <v>2137.422168</v>
      </c>
    </row>
    <row r="144" customFormat="false" ht="30" hidden="false" customHeight="true" outlineLevel="1" collapsed="false">
      <c r="A144" s="21"/>
      <c r="B144" s="66" t="s">
        <v>235</v>
      </c>
      <c r="C144" s="66" t="s">
        <v>236</v>
      </c>
      <c r="D144" s="66" t="s">
        <v>237</v>
      </c>
      <c r="E144" s="64" t="s">
        <v>238</v>
      </c>
      <c r="F144" s="51" t="s">
        <v>68</v>
      </c>
      <c r="G144" s="54" t="n">
        <v>19.2</v>
      </c>
      <c r="H144" s="54" t="n">
        <f aca="false">CCU!F43</f>
        <v>116.11</v>
      </c>
      <c r="I144" s="55" t="n">
        <f aca="false">(H144*J$7)+H144</f>
        <v>148.27247</v>
      </c>
      <c r="J144" s="55" t="n">
        <f aca="false">G144*I144</f>
        <v>2846.831424</v>
      </c>
    </row>
    <row r="145" customFormat="false" ht="18.75" hidden="false" customHeight="true" outlineLevel="1" collapsed="false">
      <c r="A145" s="21"/>
      <c r="B145" s="33" t="s">
        <v>239</v>
      </c>
      <c r="C145" s="66"/>
      <c r="D145" s="66"/>
      <c r="E145" s="77" t="s">
        <v>240</v>
      </c>
      <c r="F145" s="66"/>
      <c r="G145" s="54" t="n">
        <v>0</v>
      </c>
      <c r="H145" s="54"/>
      <c r="I145" s="55"/>
      <c r="J145" s="55"/>
    </row>
    <row r="146" customFormat="false" ht="30" hidden="false" customHeight="true" outlineLevel="1" collapsed="false">
      <c r="A146" s="21"/>
      <c r="B146" s="66" t="s">
        <v>241</v>
      </c>
      <c r="C146" s="66" t="s">
        <v>242</v>
      </c>
      <c r="D146" s="66" t="s">
        <v>92</v>
      </c>
      <c r="E146" s="64" t="s">
        <v>243</v>
      </c>
      <c r="F146" s="66" t="s">
        <v>68</v>
      </c>
      <c r="G146" s="54" t="n">
        <v>2.1</v>
      </c>
      <c r="H146" s="54" t="n">
        <v>1402.24</v>
      </c>
      <c r="I146" s="55" t="n">
        <f aca="false">(H146*J$7)+H146</f>
        <v>1790.66048</v>
      </c>
      <c r="J146" s="55" t="n">
        <f aca="false">G146*I146</f>
        <v>3760.387008</v>
      </c>
    </row>
    <row r="147" customFormat="false" ht="30" hidden="false" customHeight="true" outlineLevel="1" collapsed="false">
      <c r="A147" s="21"/>
      <c r="B147" s="66" t="s">
        <v>244</v>
      </c>
      <c r="C147" s="66" t="s">
        <v>245</v>
      </c>
      <c r="D147" s="66" t="s">
        <v>92</v>
      </c>
      <c r="E147" s="64" t="s">
        <v>246</v>
      </c>
      <c r="F147" s="66" t="s">
        <v>68</v>
      </c>
      <c r="G147" s="54" t="n">
        <v>1.68</v>
      </c>
      <c r="H147" s="54" t="n">
        <v>1138</v>
      </c>
      <c r="I147" s="55" t="n">
        <f aca="false">(H147*J$7)+H147</f>
        <v>1453.226</v>
      </c>
      <c r="J147" s="55" t="n">
        <f aca="false">G147*I147</f>
        <v>2441.41968</v>
      </c>
    </row>
    <row r="148" customFormat="false" ht="30" hidden="false" customHeight="true" outlineLevel="1" collapsed="false">
      <c r="A148" s="21"/>
      <c r="B148" s="66" t="s">
        <v>247</v>
      </c>
      <c r="C148" s="66" t="s">
        <v>248</v>
      </c>
      <c r="D148" s="66" t="s">
        <v>92</v>
      </c>
      <c r="E148" s="64" t="s">
        <v>249</v>
      </c>
      <c r="F148" s="66" t="s">
        <v>68</v>
      </c>
      <c r="G148" s="54" t="n">
        <v>6.72</v>
      </c>
      <c r="H148" s="54" t="n">
        <v>2061.7</v>
      </c>
      <c r="I148" s="55" t="n">
        <f aca="false">(H148*J$7)+H148</f>
        <v>2632.7909</v>
      </c>
      <c r="J148" s="55" t="n">
        <f aca="false">G148*I148</f>
        <v>17692.354848</v>
      </c>
    </row>
    <row r="149" customFormat="false" ht="30" hidden="false" customHeight="true" outlineLevel="1" collapsed="false">
      <c r="A149" s="21"/>
      <c r="B149" s="66" t="s">
        <v>250</v>
      </c>
      <c r="C149" s="66" t="n">
        <v>68050</v>
      </c>
      <c r="D149" s="66" t="s">
        <v>22</v>
      </c>
      <c r="E149" s="64" t="s">
        <v>251</v>
      </c>
      <c r="F149" s="66" t="s">
        <v>68</v>
      </c>
      <c r="G149" s="54" t="n">
        <v>143.1</v>
      </c>
      <c r="H149" s="54" t="n">
        <v>359.89</v>
      </c>
      <c r="I149" s="55" t="n">
        <f aca="false">(H149*J$7)+H149</f>
        <v>459.57953</v>
      </c>
      <c r="J149" s="55" t="n">
        <f aca="false">G149*I149</f>
        <v>65765.830743</v>
      </c>
    </row>
    <row r="150" customFormat="false" ht="30" hidden="false" customHeight="true" outlineLevel="1" collapsed="false">
      <c r="A150" s="21"/>
      <c r="B150" s="66" t="s">
        <v>252</v>
      </c>
      <c r="C150" s="66" t="n">
        <v>68050</v>
      </c>
      <c r="D150" s="66" t="s">
        <v>22</v>
      </c>
      <c r="E150" s="64" t="s">
        <v>253</v>
      </c>
      <c r="F150" s="66" t="s">
        <v>68</v>
      </c>
      <c r="G150" s="54" t="n">
        <v>5.04</v>
      </c>
      <c r="H150" s="54" t="n">
        <v>359.89</v>
      </c>
      <c r="I150" s="55" t="n">
        <f aca="false">(H150*J$7)+H150</f>
        <v>459.57953</v>
      </c>
      <c r="J150" s="55" t="n">
        <f aca="false">G150*I150</f>
        <v>2316.2808312</v>
      </c>
    </row>
    <row r="151" customFormat="false" ht="30" hidden="false" customHeight="true" outlineLevel="1" collapsed="false">
      <c r="A151" s="21"/>
      <c r="B151" s="66" t="s">
        <v>254</v>
      </c>
      <c r="C151" s="66" t="n">
        <v>91341</v>
      </c>
      <c r="D151" s="66" t="s">
        <v>22</v>
      </c>
      <c r="E151" s="64" t="s">
        <v>255</v>
      </c>
      <c r="F151" s="66" t="s">
        <v>68</v>
      </c>
      <c r="G151" s="54" t="n">
        <v>4.44</v>
      </c>
      <c r="H151" s="54" t="n">
        <v>426.92</v>
      </c>
      <c r="I151" s="55" t="n">
        <f aca="false">(H151*J$7)+H151</f>
        <v>545.17684</v>
      </c>
      <c r="J151" s="55" t="n">
        <f aca="false">G151*I151</f>
        <v>2420.5851696</v>
      </c>
    </row>
    <row r="152" customFormat="false" ht="30" hidden="false" customHeight="true" outlineLevel="1" collapsed="false">
      <c r="A152" s="21"/>
      <c r="B152" s="66" t="s">
        <v>256</v>
      </c>
      <c r="C152" s="66" t="n">
        <v>91341</v>
      </c>
      <c r="D152" s="66" t="s">
        <v>22</v>
      </c>
      <c r="E152" s="64" t="s">
        <v>257</v>
      </c>
      <c r="F152" s="66" t="s">
        <v>68</v>
      </c>
      <c r="G152" s="54" t="n">
        <v>5.25</v>
      </c>
      <c r="H152" s="54" t="n">
        <v>426.92</v>
      </c>
      <c r="I152" s="55" t="n">
        <f aca="false">(H152*J$7)+H152</f>
        <v>545.17684</v>
      </c>
      <c r="J152" s="55" t="n">
        <f aca="false">G152*I152</f>
        <v>2862.17841</v>
      </c>
    </row>
    <row r="153" customFormat="false" ht="18.75" hidden="false" customHeight="true" outlineLevel="1" collapsed="false">
      <c r="A153" s="21"/>
      <c r="B153" s="33" t="s">
        <v>258</v>
      </c>
      <c r="C153" s="33"/>
      <c r="D153" s="33"/>
      <c r="E153" s="78" t="s">
        <v>259</v>
      </c>
      <c r="F153" s="78"/>
      <c r="G153" s="54" t="n">
        <v>0</v>
      </c>
      <c r="H153" s="54"/>
      <c r="I153" s="55"/>
      <c r="J153" s="55"/>
    </row>
    <row r="154" customFormat="false" ht="30" hidden="false" customHeight="true" outlineLevel="1" collapsed="false">
      <c r="A154" s="21"/>
      <c r="B154" s="66" t="s">
        <v>260</v>
      </c>
      <c r="C154" s="66" t="s">
        <v>261</v>
      </c>
      <c r="D154" s="66" t="s">
        <v>92</v>
      </c>
      <c r="E154" s="64" t="s">
        <v>262</v>
      </c>
      <c r="F154" s="51" t="s">
        <v>30</v>
      </c>
      <c r="G154" s="54" t="n">
        <v>1</v>
      </c>
      <c r="H154" s="54" t="n">
        <v>2255.62</v>
      </c>
      <c r="I154" s="55" t="n">
        <f aca="false">(H154*J$7)+H154</f>
        <v>2880.42674</v>
      </c>
      <c r="J154" s="55" t="n">
        <f aca="false">G154*I154</f>
        <v>2880.42674</v>
      </c>
    </row>
    <row r="155" customFormat="false" ht="30" hidden="false" customHeight="true" outlineLevel="1" collapsed="false">
      <c r="A155" s="21"/>
      <c r="B155" s="66" t="s">
        <v>263</v>
      </c>
      <c r="C155" s="66" t="s">
        <v>264</v>
      </c>
      <c r="D155" s="66" t="s">
        <v>92</v>
      </c>
      <c r="E155" s="64" t="s">
        <v>265</v>
      </c>
      <c r="F155" s="51" t="s">
        <v>30</v>
      </c>
      <c r="G155" s="54" t="n">
        <v>1</v>
      </c>
      <c r="H155" s="54" t="n">
        <v>2255.62</v>
      </c>
      <c r="I155" s="55" t="n">
        <f aca="false">(H155*J$7)+H155</f>
        <v>2880.42674</v>
      </c>
      <c r="J155" s="55" t="n">
        <f aca="false">G155*I155</f>
        <v>2880.42674</v>
      </c>
    </row>
    <row r="156" customFormat="false" ht="18.75" hidden="false" customHeight="true" outlineLevel="1" collapsed="false">
      <c r="A156" s="21"/>
      <c r="B156" s="66" t="s">
        <v>266</v>
      </c>
      <c r="C156" s="66" t="n">
        <v>72120</v>
      </c>
      <c r="D156" s="66" t="s">
        <v>22</v>
      </c>
      <c r="E156" s="64" t="s">
        <v>267</v>
      </c>
      <c r="F156" s="51" t="s">
        <v>68</v>
      </c>
      <c r="G156" s="54" t="n">
        <v>3.53</v>
      </c>
      <c r="H156" s="54" t="n">
        <v>232.39</v>
      </c>
      <c r="I156" s="55" t="n">
        <f aca="false">(H156*J$7)+H156</f>
        <v>296.76203</v>
      </c>
      <c r="J156" s="55" t="n">
        <f aca="false">G156*I156</f>
        <v>1047.5699659</v>
      </c>
    </row>
    <row r="157" customFormat="false" ht="18.75" hidden="false" customHeight="true" outlineLevel="1" collapsed="false">
      <c r="A157" s="21"/>
      <c r="B157" s="33" t="s">
        <v>268</v>
      </c>
      <c r="C157" s="33"/>
      <c r="D157" s="33"/>
      <c r="E157" s="78" t="s">
        <v>269</v>
      </c>
      <c r="F157" s="78"/>
      <c r="G157" s="54" t="n">
        <v>0</v>
      </c>
      <c r="H157" s="54"/>
      <c r="I157" s="55"/>
      <c r="J157" s="55"/>
    </row>
    <row r="158" customFormat="false" ht="30" hidden="false" customHeight="true" outlineLevel="1" collapsed="false">
      <c r="A158" s="21"/>
      <c r="B158" s="66" t="s">
        <v>270</v>
      </c>
      <c r="C158" s="66" t="n">
        <v>94559</v>
      </c>
      <c r="D158" s="66" t="s">
        <v>22</v>
      </c>
      <c r="E158" s="64" t="s">
        <v>271</v>
      </c>
      <c r="F158" s="66" t="s">
        <v>68</v>
      </c>
      <c r="G158" s="54" t="n">
        <v>1.75</v>
      </c>
      <c r="H158" s="54" t="n">
        <v>575.88</v>
      </c>
      <c r="I158" s="55" t="n">
        <f aca="false">(H158*J$7)+H158</f>
        <v>735.39876</v>
      </c>
      <c r="J158" s="55" t="n">
        <f aca="false">G158*I158</f>
        <v>1286.94783</v>
      </c>
    </row>
    <row r="159" customFormat="false" ht="30" hidden="false" customHeight="true" outlineLevel="1" collapsed="false">
      <c r="A159" s="21"/>
      <c r="B159" s="66" t="s">
        <v>272</v>
      </c>
      <c r="C159" s="66" t="n">
        <v>94559</v>
      </c>
      <c r="D159" s="66" t="s">
        <v>22</v>
      </c>
      <c r="E159" s="64" t="s">
        <v>273</v>
      </c>
      <c r="F159" s="66" t="s">
        <v>68</v>
      </c>
      <c r="G159" s="54" t="n">
        <v>1.6</v>
      </c>
      <c r="H159" s="54" t="n">
        <v>575.88</v>
      </c>
      <c r="I159" s="55" t="n">
        <f aca="false">(H159*J$7)+H159</f>
        <v>735.39876</v>
      </c>
      <c r="J159" s="55" t="n">
        <f aca="false">G159*I159</f>
        <v>1176.638016</v>
      </c>
    </row>
    <row r="160" customFormat="false" ht="18.75" hidden="false" customHeight="true" outlineLevel="1" collapsed="false">
      <c r="A160" s="21"/>
      <c r="B160" s="66" t="s">
        <v>274</v>
      </c>
      <c r="C160" s="66" t="s">
        <v>275</v>
      </c>
      <c r="D160" s="66" t="s">
        <v>225</v>
      </c>
      <c r="E160" s="64" t="s">
        <v>276</v>
      </c>
      <c r="F160" s="66" t="s">
        <v>68</v>
      </c>
      <c r="G160" s="54" t="n">
        <v>3.22</v>
      </c>
      <c r="H160" s="54" t="n">
        <f aca="false">CCU!F62</f>
        <v>463.3</v>
      </c>
      <c r="I160" s="55" t="n">
        <f aca="false">(H160*J$7)+H160</f>
        <v>591.6341</v>
      </c>
      <c r="J160" s="55" t="n">
        <f aca="false">G160*I160</f>
        <v>1905.061802</v>
      </c>
    </row>
    <row r="161" customFormat="false" ht="30" hidden="false" customHeight="true" outlineLevel="1" collapsed="false">
      <c r="A161" s="21"/>
      <c r="B161" s="66" t="s">
        <v>277</v>
      </c>
      <c r="C161" s="66" t="n">
        <v>94559</v>
      </c>
      <c r="D161" s="66" t="s">
        <v>22</v>
      </c>
      <c r="E161" s="64" t="s">
        <v>278</v>
      </c>
      <c r="F161" s="66" t="s">
        <v>68</v>
      </c>
      <c r="G161" s="54" t="n">
        <v>2.03</v>
      </c>
      <c r="H161" s="54" t="n">
        <v>575.88</v>
      </c>
      <c r="I161" s="55" t="n">
        <f aca="false">(H161*J$7)+H161</f>
        <v>735.39876</v>
      </c>
      <c r="J161" s="55" t="n">
        <f aca="false">G161*I161</f>
        <v>1492.8594828</v>
      </c>
    </row>
    <row r="162" customFormat="false" ht="18.75" hidden="false" customHeight="true" outlineLevel="1" collapsed="false">
      <c r="A162" s="21"/>
      <c r="B162" s="66" t="s">
        <v>279</v>
      </c>
      <c r="C162" s="66" t="s">
        <v>275</v>
      </c>
      <c r="D162" s="66" t="s">
        <v>225</v>
      </c>
      <c r="E162" s="64" t="s">
        <v>280</v>
      </c>
      <c r="F162" s="66" t="s">
        <v>68</v>
      </c>
      <c r="G162" s="54" t="n">
        <v>2.16</v>
      </c>
      <c r="H162" s="54" t="n">
        <f aca="false">CCU!F62</f>
        <v>463.3</v>
      </c>
      <c r="I162" s="55" t="n">
        <f aca="false">(H162*J$7)+H162</f>
        <v>591.6341</v>
      </c>
      <c r="J162" s="55" t="n">
        <f aca="false">G162*I162</f>
        <v>1277.929656</v>
      </c>
    </row>
    <row r="163" customFormat="false" ht="30" hidden="false" customHeight="true" outlineLevel="1" collapsed="false">
      <c r="A163" s="21"/>
      <c r="B163" s="66" t="s">
        <v>281</v>
      </c>
      <c r="C163" s="66" t="n">
        <v>94569</v>
      </c>
      <c r="D163" s="66" t="s">
        <v>22</v>
      </c>
      <c r="E163" s="64" t="s">
        <v>282</v>
      </c>
      <c r="F163" s="66" t="s">
        <v>68</v>
      </c>
      <c r="G163" s="54" t="n">
        <v>2.1</v>
      </c>
      <c r="H163" s="54" t="n">
        <v>408.06</v>
      </c>
      <c r="I163" s="55" t="n">
        <f aca="false">(H163*J$7)+H163</f>
        <v>521.09262</v>
      </c>
      <c r="J163" s="55" t="n">
        <f aca="false">G163*I163</f>
        <v>1094.294502</v>
      </c>
    </row>
    <row r="164" customFormat="false" ht="30" hidden="false" customHeight="true" outlineLevel="1" collapsed="false">
      <c r="A164" s="21"/>
      <c r="B164" s="66" t="s">
        <v>283</v>
      </c>
      <c r="C164" s="66" t="n">
        <v>94569</v>
      </c>
      <c r="D164" s="66" t="s">
        <v>22</v>
      </c>
      <c r="E164" s="64" t="s">
        <v>284</v>
      </c>
      <c r="F164" s="66" t="s">
        <v>68</v>
      </c>
      <c r="G164" s="54" t="n">
        <v>12.6</v>
      </c>
      <c r="H164" s="54" t="n">
        <v>408.06</v>
      </c>
      <c r="I164" s="55" t="n">
        <f aca="false">(H164*J$7)+H164</f>
        <v>521.09262</v>
      </c>
      <c r="J164" s="55" t="n">
        <f aca="false">G164*I164</f>
        <v>6565.767012</v>
      </c>
    </row>
    <row r="165" customFormat="false" ht="30" hidden="false" customHeight="true" outlineLevel="1" collapsed="false">
      <c r="A165" s="21"/>
      <c r="B165" s="66" t="s">
        <v>285</v>
      </c>
      <c r="C165" s="66" t="n">
        <v>94569</v>
      </c>
      <c r="D165" s="66" t="s">
        <v>22</v>
      </c>
      <c r="E165" s="64" t="s">
        <v>286</v>
      </c>
      <c r="F165" s="66" t="s">
        <v>68</v>
      </c>
      <c r="G165" s="54" t="n">
        <v>6.3</v>
      </c>
      <c r="H165" s="54" t="n">
        <v>408.06</v>
      </c>
      <c r="I165" s="55" t="n">
        <f aca="false">(H165*J$7)+H165</f>
        <v>521.09262</v>
      </c>
      <c r="J165" s="55" t="n">
        <f aca="false">G165*I165</f>
        <v>3282.883506</v>
      </c>
    </row>
    <row r="166" customFormat="false" ht="30" hidden="false" customHeight="true" outlineLevel="1" collapsed="false">
      <c r="A166" s="21"/>
      <c r="B166" s="66" t="s">
        <v>287</v>
      </c>
      <c r="C166" s="66" t="n">
        <v>94569</v>
      </c>
      <c r="D166" s="66" t="s">
        <v>22</v>
      </c>
      <c r="E166" s="64" t="s">
        <v>288</v>
      </c>
      <c r="F166" s="66" t="s">
        <v>68</v>
      </c>
      <c r="G166" s="54" t="n">
        <v>18.9</v>
      </c>
      <c r="H166" s="54" t="n">
        <v>408.06</v>
      </c>
      <c r="I166" s="55" t="n">
        <f aca="false">(H166*J$7)+H166</f>
        <v>521.09262</v>
      </c>
      <c r="J166" s="55" t="n">
        <f aca="false">G166*I166</f>
        <v>9848.650518</v>
      </c>
    </row>
    <row r="167" customFormat="false" ht="30" hidden="false" customHeight="true" outlineLevel="1" collapsed="false">
      <c r="A167" s="21"/>
      <c r="B167" s="66" t="s">
        <v>289</v>
      </c>
      <c r="C167" s="66" t="n">
        <v>94569</v>
      </c>
      <c r="D167" s="66" t="s">
        <v>22</v>
      </c>
      <c r="E167" s="64" t="s">
        <v>290</v>
      </c>
      <c r="F167" s="66" t="s">
        <v>68</v>
      </c>
      <c r="G167" s="54" t="n">
        <v>2.1</v>
      </c>
      <c r="H167" s="54" t="n">
        <v>408.06</v>
      </c>
      <c r="I167" s="55" t="n">
        <f aca="false">(H167*J$7)+H167</f>
        <v>521.09262</v>
      </c>
      <c r="J167" s="55" t="n">
        <f aca="false">G167*I167</f>
        <v>1094.294502</v>
      </c>
    </row>
    <row r="168" customFormat="false" ht="30" hidden="false" customHeight="true" outlineLevel="1" collapsed="false">
      <c r="A168" s="21"/>
      <c r="B168" s="66" t="s">
        <v>291</v>
      </c>
      <c r="C168" s="66" t="n">
        <v>94569</v>
      </c>
      <c r="D168" s="66" t="s">
        <v>22</v>
      </c>
      <c r="E168" s="64" t="s">
        <v>292</v>
      </c>
      <c r="F168" s="66" t="s">
        <v>68</v>
      </c>
      <c r="G168" s="54" t="n">
        <v>6.3</v>
      </c>
      <c r="H168" s="54" t="n">
        <v>408.06</v>
      </c>
      <c r="I168" s="55" t="n">
        <f aca="false">(H168*J$7)+H168</f>
        <v>521.09262</v>
      </c>
      <c r="J168" s="55" t="n">
        <f aca="false">G168*I168</f>
        <v>3282.883506</v>
      </c>
    </row>
    <row r="169" customFormat="false" ht="30" hidden="false" customHeight="true" outlineLevel="1" collapsed="false">
      <c r="A169" s="21"/>
      <c r="B169" s="66" t="s">
        <v>293</v>
      </c>
      <c r="C169" s="66" t="n">
        <v>94569</v>
      </c>
      <c r="D169" s="66" t="s">
        <v>22</v>
      </c>
      <c r="E169" s="64" t="s">
        <v>294</v>
      </c>
      <c r="F169" s="66" t="s">
        <v>68</v>
      </c>
      <c r="G169" s="54" t="n">
        <v>8.4</v>
      </c>
      <c r="H169" s="54" t="n">
        <v>408.06</v>
      </c>
      <c r="I169" s="55" t="n">
        <f aca="false">(H169*J$7)+H169</f>
        <v>521.09262</v>
      </c>
      <c r="J169" s="55" t="n">
        <f aca="false">G169*I169</f>
        <v>4377.178008</v>
      </c>
    </row>
    <row r="170" customFormat="false" ht="30" hidden="false" customHeight="true" outlineLevel="1" collapsed="false">
      <c r="A170" s="21"/>
      <c r="B170" s="66" t="s">
        <v>295</v>
      </c>
      <c r="C170" s="66" t="n">
        <v>94569</v>
      </c>
      <c r="D170" s="66" t="s">
        <v>22</v>
      </c>
      <c r="E170" s="64" t="s">
        <v>296</v>
      </c>
      <c r="F170" s="66" t="s">
        <v>68</v>
      </c>
      <c r="G170" s="54" t="n">
        <v>12.6</v>
      </c>
      <c r="H170" s="54" t="n">
        <v>408.06</v>
      </c>
      <c r="I170" s="55" t="n">
        <f aca="false">(H170*J$7)+H170</f>
        <v>521.09262</v>
      </c>
      <c r="J170" s="55" t="n">
        <f aca="false">G170*I170</f>
        <v>6565.767012</v>
      </c>
    </row>
    <row r="171" customFormat="false" ht="30" hidden="false" customHeight="true" outlineLevel="1" collapsed="false">
      <c r="A171" s="21"/>
      <c r="B171" s="66" t="s">
        <v>297</v>
      </c>
      <c r="C171" s="66" t="n">
        <v>94569</v>
      </c>
      <c r="D171" s="66" t="s">
        <v>22</v>
      </c>
      <c r="E171" s="64" t="s">
        <v>298</v>
      </c>
      <c r="F171" s="66" t="s">
        <v>68</v>
      </c>
      <c r="G171" s="54" t="n">
        <v>33.6</v>
      </c>
      <c r="H171" s="54" t="n">
        <v>408.06</v>
      </c>
      <c r="I171" s="55" t="n">
        <f aca="false">(H171*J$7)+H171</f>
        <v>521.09262</v>
      </c>
      <c r="J171" s="55" t="n">
        <f aca="false">G171*I171</f>
        <v>17508.712032</v>
      </c>
    </row>
    <row r="172" customFormat="false" ht="30" hidden="false" customHeight="true" outlineLevel="1" collapsed="false">
      <c r="A172" s="21"/>
      <c r="B172" s="66" t="s">
        <v>299</v>
      </c>
      <c r="C172" s="66" t="n">
        <v>94569</v>
      </c>
      <c r="D172" s="66" t="s">
        <v>22</v>
      </c>
      <c r="E172" s="64" t="s">
        <v>300</v>
      </c>
      <c r="F172" s="66" t="s">
        <v>68</v>
      </c>
      <c r="G172" s="54" t="n">
        <v>16.8</v>
      </c>
      <c r="H172" s="54" t="n">
        <v>408.06</v>
      </c>
      <c r="I172" s="55" t="n">
        <f aca="false">(H172*J$7)+H172</f>
        <v>521.09262</v>
      </c>
      <c r="J172" s="55" t="n">
        <f aca="false">G172*I172</f>
        <v>8754.356016</v>
      </c>
    </row>
    <row r="173" customFormat="false" ht="20.1" hidden="false" customHeight="true" outlineLevel="1" collapsed="false">
      <c r="A173" s="21"/>
      <c r="B173" s="66" t="s">
        <v>301</v>
      </c>
      <c r="C173" s="66" t="s">
        <v>275</v>
      </c>
      <c r="D173" s="66" t="s">
        <v>225</v>
      </c>
      <c r="E173" s="64" t="s">
        <v>302</v>
      </c>
      <c r="F173" s="66" t="s">
        <v>68</v>
      </c>
      <c r="G173" s="54" t="n">
        <v>5.44</v>
      </c>
      <c r="H173" s="54" t="n">
        <f aca="false">CCU!F62</f>
        <v>463.3</v>
      </c>
      <c r="I173" s="55" t="n">
        <f aca="false">(H173*J$7)+H173</f>
        <v>591.6341</v>
      </c>
      <c r="J173" s="55" t="n">
        <f aca="false">G173*I173</f>
        <v>3218.489504</v>
      </c>
    </row>
    <row r="174" customFormat="false" ht="18.75" hidden="false" customHeight="true" outlineLevel="1" collapsed="false">
      <c r="A174" s="21"/>
      <c r="B174" s="66" t="s">
        <v>303</v>
      </c>
      <c r="C174" s="66" t="s">
        <v>304</v>
      </c>
      <c r="D174" s="66" t="s">
        <v>237</v>
      </c>
      <c r="E174" s="64" t="s">
        <v>305</v>
      </c>
      <c r="F174" s="66" t="s">
        <v>68</v>
      </c>
      <c r="G174" s="54" t="n">
        <v>19.38</v>
      </c>
      <c r="H174" s="54" t="n">
        <f aca="false">CCU!F80</f>
        <v>76.67</v>
      </c>
      <c r="I174" s="55" t="n">
        <f aca="false">(H174*J$7)+H174</f>
        <v>97.90759</v>
      </c>
      <c r="J174" s="55" t="n">
        <f aca="false">G174*I174</f>
        <v>1897.4490942</v>
      </c>
    </row>
    <row r="175" customFormat="false" ht="18.75" hidden="false" customHeight="true" outlineLevel="1" collapsed="false">
      <c r="A175" s="21"/>
      <c r="B175" s="33" t="s">
        <v>306</v>
      </c>
      <c r="C175" s="72"/>
      <c r="D175" s="72"/>
      <c r="E175" s="77" t="s">
        <v>307</v>
      </c>
      <c r="F175" s="66"/>
      <c r="G175" s="54" t="n">
        <v>0</v>
      </c>
      <c r="H175" s="54"/>
      <c r="I175" s="55"/>
      <c r="J175" s="55"/>
    </row>
    <row r="176" customFormat="false" ht="18.75" hidden="false" customHeight="true" outlineLevel="1" collapsed="false">
      <c r="A176" s="21"/>
      <c r="B176" s="66" t="s">
        <v>308</v>
      </c>
      <c r="C176" s="66" t="n">
        <v>72118</v>
      </c>
      <c r="D176" s="66" t="s">
        <v>22</v>
      </c>
      <c r="E176" s="64" t="s">
        <v>309</v>
      </c>
      <c r="F176" s="66" t="s">
        <v>68</v>
      </c>
      <c r="G176" s="54" t="n">
        <v>16.2</v>
      </c>
      <c r="H176" s="54" t="n">
        <v>147.44</v>
      </c>
      <c r="I176" s="55" t="n">
        <f aca="false">(H176*J$7)+H176</f>
        <v>188.28088</v>
      </c>
      <c r="J176" s="55" t="n">
        <f aca="false">G176*I176</f>
        <v>3050.150256</v>
      </c>
    </row>
    <row r="177" customFormat="false" ht="18.75" hidden="false" customHeight="true" outlineLevel="1" collapsed="false">
      <c r="A177" s="21"/>
      <c r="B177" s="66" t="s">
        <v>310</v>
      </c>
      <c r="C177" s="66" t="n">
        <v>72118</v>
      </c>
      <c r="D177" s="66" t="s">
        <v>22</v>
      </c>
      <c r="E177" s="64" t="s">
        <v>311</v>
      </c>
      <c r="F177" s="66" t="s">
        <v>68</v>
      </c>
      <c r="G177" s="54" t="n">
        <v>2.18</v>
      </c>
      <c r="H177" s="54" t="n">
        <v>147.44</v>
      </c>
      <c r="I177" s="55" t="n">
        <f aca="false">(H177*J$7)+H177</f>
        <v>188.28088</v>
      </c>
      <c r="J177" s="55" t="n">
        <f aca="false">G177*I177</f>
        <v>410.4523184</v>
      </c>
    </row>
    <row r="178" customFormat="false" ht="18.75" hidden="false" customHeight="true" outlineLevel="1" collapsed="false">
      <c r="A178" s="21"/>
      <c r="B178" s="66" t="s">
        <v>312</v>
      </c>
      <c r="C178" s="51" t="n">
        <v>72120</v>
      </c>
      <c r="D178" s="66" t="s">
        <v>22</v>
      </c>
      <c r="E178" s="64" t="s">
        <v>313</v>
      </c>
      <c r="F178" s="66" t="s">
        <v>68</v>
      </c>
      <c r="G178" s="54" t="n">
        <v>7.2</v>
      </c>
      <c r="H178" s="54" t="n">
        <v>232.39</v>
      </c>
      <c r="I178" s="55" t="n">
        <f aca="false">(H178*J$7)+H178</f>
        <v>296.76203</v>
      </c>
      <c r="J178" s="55" t="n">
        <f aca="false">G178*I178</f>
        <v>2136.686616</v>
      </c>
    </row>
    <row r="179" customFormat="false" ht="18.75" hidden="false" customHeight="true" outlineLevel="1" collapsed="false">
      <c r="A179" s="21"/>
      <c r="B179" s="66" t="s">
        <v>314</v>
      </c>
      <c r="C179" s="51" t="n">
        <v>72120</v>
      </c>
      <c r="D179" s="66" t="s">
        <v>22</v>
      </c>
      <c r="E179" s="64" t="s">
        <v>315</v>
      </c>
      <c r="F179" s="66" t="s">
        <v>68</v>
      </c>
      <c r="G179" s="54" t="n">
        <v>3.57</v>
      </c>
      <c r="H179" s="54" t="n">
        <v>232.39</v>
      </c>
      <c r="I179" s="55" t="n">
        <f aca="false">(H179*J$7)+H179</f>
        <v>296.76203</v>
      </c>
      <c r="J179" s="55" t="n">
        <f aca="false">G179*I179</f>
        <v>1059.4404471</v>
      </c>
    </row>
    <row r="180" customFormat="false" ht="18.75" hidden="false" customHeight="true" outlineLevel="1" collapsed="false">
      <c r="A180" s="21"/>
      <c r="B180" s="66" t="s">
        <v>316</v>
      </c>
      <c r="C180" s="66" t="n">
        <v>85005</v>
      </c>
      <c r="D180" s="66" t="s">
        <v>22</v>
      </c>
      <c r="E180" s="64" t="s">
        <v>317</v>
      </c>
      <c r="F180" s="66" t="s">
        <v>68</v>
      </c>
      <c r="G180" s="54" t="n">
        <v>16.9</v>
      </c>
      <c r="H180" s="54" t="n">
        <v>328.5</v>
      </c>
      <c r="I180" s="55" t="n">
        <f aca="false">(H180*J$7)+H180</f>
        <v>419.4945</v>
      </c>
      <c r="J180" s="55" t="n">
        <f aca="false">G180*I180</f>
        <v>7089.45705</v>
      </c>
    </row>
    <row r="181" customFormat="false" ht="18.75" hidden="false" customHeight="true" outlineLevel="1" collapsed="false">
      <c r="A181" s="21"/>
      <c r="B181" s="33" t="s">
        <v>318</v>
      </c>
      <c r="C181" s="66"/>
      <c r="D181" s="66"/>
      <c r="E181" s="77" t="s">
        <v>319</v>
      </c>
      <c r="F181" s="66"/>
      <c r="G181" s="54" t="n">
        <v>0</v>
      </c>
      <c r="H181" s="54"/>
      <c r="I181" s="55"/>
      <c r="J181" s="55"/>
    </row>
    <row r="182" customFormat="false" ht="30" hidden="false" customHeight="true" outlineLevel="1" collapsed="false">
      <c r="A182" s="21"/>
      <c r="B182" s="66" t="s">
        <v>320</v>
      </c>
      <c r="C182" s="66" t="s">
        <v>321</v>
      </c>
      <c r="D182" s="66" t="s">
        <v>92</v>
      </c>
      <c r="E182" s="64" t="s">
        <v>322</v>
      </c>
      <c r="F182" s="66" t="s">
        <v>68</v>
      </c>
      <c r="G182" s="54" t="n">
        <v>69.79</v>
      </c>
      <c r="H182" s="54" t="n">
        <v>152.37</v>
      </c>
      <c r="I182" s="55" t="n">
        <f aca="false">(H182*J$7)+H182</f>
        <v>194.57649</v>
      </c>
      <c r="J182" s="55" t="n">
        <f aca="false">G182*I182</f>
        <v>13579.4932371</v>
      </c>
    </row>
    <row r="183" customFormat="false" ht="30" hidden="false" customHeight="true" outlineLevel="1" collapsed="false">
      <c r="A183" s="21"/>
      <c r="B183" s="66" t="s">
        <v>323</v>
      </c>
      <c r="C183" s="66" t="s">
        <v>324</v>
      </c>
      <c r="D183" s="66" t="s">
        <v>92</v>
      </c>
      <c r="E183" s="64" t="s">
        <v>325</v>
      </c>
      <c r="F183" s="66" t="s">
        <v>68</v>
      </c>
      <c r="G183" s="54" t="n">
        <v>20.52</v>
      </c>
      <c r="H183" s="54" t="n">
        <v>179.53</v>
      </c>
      <c r="I183" s="55" t="n">
        <f aca="false">(H183*J$7)+H183</f>
        <v>229.25981</v>
      </c>
      <c r="J183" s="55" t="n">
        <f aca="false">G183*I183</f>
        <v>4704.4113012</v>
      </c>
    </row>
    <row r="184" customFormat="false" ht="30" hidden="false" customHeight="true" outlineLevel="1" collapsed="false">
      <c r="A184" s="21"/>
      <c r="B184" s="66" t="s">
        <v>326</v>
      </c>
      <c r="C184" s="66" t="s">
        <v>327</v>
      </c>
      <c r="D184" s="66" t="s">
        <v>92</v>
      </c>
      <c r="E184" s="64" t="s">
        <v>328</v>
      </c>
      <c r="F184" s="66" t="s">
        <v>68</v>
      </c>
      <c r="G184" s="54" t="n">
        <v>164.44</v>
      </c>
      <c r="H184" s="54" t="n">
        <v>213.46</v>
      </c>
      <c r="I184" s="55" t="n">
        <f aca="false">(H184*J$7)+H184</f>
        <v>272.58842</v>
      </c>
      <c r="J184" s="55" t="n">
        <f aca="false">G184*I184</f>
        <v>44824.4397848</v>
      </c>
    </row>
    <row r="185" customFormat="false" ht="30" hidden="false" customHeight="true" outlineLevel="1" collapsed="false">
      <c r="A185" s="21"/>
      <c r="B185" s="66" t="s">
        <v>329</v>
      </c>
      <c r="C185" s="66" t="s">
        <v>330</v>
      </c>
      <c r="D185" s="66" t="s">
        <v>92</v>
      </c>
      <c r="E185" s="64" t="s">
        <v>331</v>
      </c>
      <c r="F185" s="66" t="s">
        <v>68</v>
      </c>
      <c r="G185" s="54" t="n">
        <v>13.5</v>
      </c>
      <c r="H185" s="54" t="n">
        <v>232.03</v>
      </c>
      <c r="I185" s="55" t="n">
        <f aca="false">(H185*J$7)+H185</f>
        <v>296.30231</v>
      </c>
      <c r="J185" s="55" t="n">
        <f aca="false">G185*I185</f>
        <v>4000.081185</v>
      </c>
    </row>
    <row r="186" customFormat="false" ht="18.75" hidden="false" customHeight="true" outlineLevel="1" collapsed="false">
      <c r="A186" s="21"/>
      <c r="B186" s="67"/>
      <c r="C186" s="68"/>
      <c r="D186" s="68"/>
      <c r="E186" s="68"/>
      <c r="F186" s="68"/>
      <c r="G186" s="68"/>
      <c r="H186" s="69" t="s">
        <v>57</v>
      </c>
      <c r="I186" s="78"/>
      <c r="J186" s="70" t="n">
        <f aca="false">SUM(J135:J185)</f>
        <v>301306.6940923</v>
      </c>
    </row>
    <row r="187" customFormat="false" ht="18.75" hidden="false" customHeight="true" outlineLevel="0" collapsed="false">
      <c r="A187" s="21"/>
      <c r="B187" s="21"/>
      <c r="C187" s="21"/>
      <c r="D187" s="21"/>
      <c r="E187" s="45"/>
      <c r="F187" s="21"/>
      <c r="I187" s="26"/>
      <c r="J187" s="71"/>
    </row>
    <row r="188" customFormat="false" ht="18.75" hidden="false" customHeight="true" outlineLevel="0" collapsed="false">
      <c r="A188" s="21"/>
      <c r="B188" s="46" t="n">
        <v>7</v>
      </c>
      <c r="C188" s="80"/>
      <c r="D188" s="80"/>
      <c r="E188" s="47" t="s">
        <v>332</v>
      </c>
      <c r="F188" s="47"/>
      <c r="G188" s="49"/>
      <c r="H188" s="49"/>
      <c r="I188" s="47"/>
      <c r="J188" s="50"/>
    </row>
    <row r="189" customFormat="false" ht="18.75" hidden="false" customHeight="true" outlineLevel="1" collapsed="false">
      <c r="A189" s="21"/>
      <c r="B189" s="66" t="s">
        <v>333</v>
      </c>
      <c r="C189" s="66" t="s">
        <v>334</v>
      </c>
      <c r="D189" s="62" t="s">
        <v>92</v>
      </c>
      <c r="E189" s="64" t="s">
        <v>335</v>
      </c>
      <c r="F189" s="66" t="s">
        <v>68</v>
      </c>
      <c r="G189" s="54" t="n">
        <v>1451.75</v>
      </c>
      <c r="H189" s="54" t="n">
        <v>72.37</v>
      </c>
      <c r="I189" s="55" t="n">
        <f aca="false">(H189*J$7)+H189</f>
        <v>92.41649</v>
      </c>
      <c r="J189" s="55" t="n">
        <f aca="false">G189*I189</f>
        <v>134165.6393575</v>
      </c>
    </row>
    <row r="190" customFormat="false" ht="18.75" hidden="false" customHeight="true" outlineLevel="1" collapsed="false">
      <c r="A190" s="21"/>
      <c r="B190" s="66" t="s">
        <v>336</v>
      </c>
      <c r="C190" s="66" t="s">
        <v>337</v>
      </c>
      <c r="D190" s="66" t="s">
        <v>338</v>
      </c>
      <c r="E190" s="64" t="s">
        <v>339</v>
      </c>
      <c r="F190" s="66" t="s">
        <v>68</v>
      </c>
      <c r="G190" s="54" t="n">
        <v>1402.03</v>
      </c>
      <c r="H190" s="54" t="n">
        <v>117.85</v>
      </c>
      <c r="I190" s="55" t="n">
        <f aca="false">(H190*J$7)+H190</f>
        <v>150.49445</v>
      </c>
      <c r="J190" s="55" t="n">
        <f aca="false">G190*I190</f>
        <v>210997.7337335</v>
      </c>
    </row>
    <row r="191" customFormat="false" ht="18.75" hidden="false" customHeight="true" outlineLevel="1" collapsed="false">
      <c r="A191" s="21"/>
      <c r="B191" s="66" t="s">
        <v>340</v>
      </c>
      <c r="C191" s="66" t="n">
        <v>75220</v>
      </c>
      <c r="D191" s="62" t="s">
        <v>22</v>
      </c>
      <c r="E191" s="64" t="s">
        <v>341</v>
      </c>
      <c r="F191" s="66" t="s">
        <v>53</v>
      </c>
      <c r="G191" s="54" t="n">
        <v>83.13</v>
      </c>
      <c r="H191" s="54" t="n">
        <v>46.43</v>
      </c>
      <c r="I191" s="55" t="n">
        <f aca="false">(H191*J$7)+H191</f>
        <v>59.29111</v>
      </c>
      <c r="J191" s="55" t="n">
        <f aca="false">G191*I191</f>
        <v>4928.8699743</v>
      </c>
    </row>
    <row r="192" customFormat="false" ht="18.75" hidden="false" customHeight="true" outlineLevel="1" collapsed="false">
      <c r="A192" s="21"/>
      <c r="B192" s="66" t="s">
        <v>342</v>
      </c>
      <c r="C192" s="66" t="n">
        <v>94228</v>
      </c>
      <c r="D192" s="62" t="s">
        <v>22</v>
      </c>
      <c r="E192" s="64" t="s">
        <v>343</v>
      </c>
      <c r="F192" s="66" t="s">
        <v>68</v>
      </c>
      <c r="G192" s="54" t="n">
        <v>115.14</v>
      </c>
      <c r="H192" s="54" t="n">
        <v>63.65</v>
      </c>
      <c r="I192" s="55" t="n">
        <f aca="false">(H192*J$7)+H192</f>
        <v>81.28105</v>
      </c>
      <c r="J192" s="55" t="n">
        <f aca="false">G192*I192</f>
        <v>9358.700097</v>
      </c>
    </row>
    <row r="193" customFormat="false" ht="18.75" hidden="false" customHeight="true" outlineLevel="1" collapsed="false">
      <c r="A193" s="21"/>
      <c r="B193" s="66" t="s">
        <v>344</v>
      </c>
      <c r="C193" s="66" t="n">
        <v>94231</v>
      </c>
      <c r="D193" s="62" t="s">
        <v>22</v>
      </c>
      <c r="E193" s="64" t="s">
        <v>345</v>
      </c>
      <c r="F193" s="66" t="s">
        <v>53</v>
      </c>
      <c r="G193" s="54" t="n">
        <v>139.8</v>
      </c>
      <c r="H193" s="54" t="n">
        <v>31.87</v>
      </c>
      <c r="I193" s="55" t="n">
        <f aca="false">(H193*J$7)+H193</f>
        <v>40.69799</v>
      </c>
      <c r="J193" s="55" t="n">
        <f aca="false">G193*I193</f>
        <v>5689.579002</v>
      </c>
    </row>
    <row r="194" customFormat="false" ht="18.75" hidden="false" customHeight="true" outlineLevel="1" collapsed="false">
      <c r="A194" s="21"/>
      <c r="B194" s="66" t="s">
        <v>346</v>
      </c>
      <c r="C194" s="66" t="n">
        <v>94231</v>
      </c>
      <c r="D194" s="62" t="s">
        <v>22</v>
      </c>
      <c r="E194" s="64" t="s">
        <v>347</v>
      </c>
      <c r="F194" s="66" t="s">
        <v>53</v>
      </c>
      <c r="G194" s="54" t="n">
        <v>66.15</v>
      </c>
      <c r="H194" s="54" t="n">
        <v>31.87</v>
      </c>
      <c r="I194" s="55" t="n">
        <f aca="false">(H194*J$7)+H194</f>
        <v>40.69799</v>
      </c>
      <c r="J194" s="55" t="n">
        <f aca="false">G194*I194</f>
        <v>2692.1720385</v>
      </c>
    </row>
    <row r="195" customFormat="false" ht="18.75" hidden="false" customHeight="true" outlineLevel="1" collapsed="false">
      <c r="A195" s="21"/>
      <c r="B195" s="66" t="s">
        <v>348</v>
      </c>
      <c r="C195" s="66" t="n">
        <v>94231</v>
      </c>
      <c r="D195" s="62" t="s">
        <v>22</v>
      </c>
      <c r="E195" s="64" t="s">
        <v>349</v>
      </c>
      <c r="F195" s="66" t="s">
        <v>53</v>
      </c>
      <c r="G195" s="54" t="n">
        <v>108.8</v>
      </c>
      <c r="H195" s="54" t="n">
        <v>31.87</v>
      </c>
      <c r="I195" s="55" t="n">
        <f aca="false">(H195*J$7)+H195</f>
        <v>40.69799</v>
      </c>
      <c r="J195" s="55" t="n">
        <f aca="false">G195*I195</f>
        <v>4427.941312</v>
      </c>
    </row>
    <row r="196" customFormat="false" ht="18.75" hidden="false" customHeight="true" outlineLevel="1" collapsed="false">
      <c r="A196" s="21"/>
      <c r="B196" s="66" t="s">
        <v>350</v>
      </c>
      <c r="C196" s="66" t="n">
        <v>71623</v>
      </c>
      <c r="D196" s="66" t="s">
        <v>22</v>
      </c>
      <c r="E196" s="64" t="s">
        <v>351</v>
      </c>
      <c r="F196" s="66" t="s">
        <v>53</v>
      </c>
      <c r="G196" s="54" t="n">
        <v>266</v>
      </c>
      <c r="H196" s="54" t="n">
        <v>26.02</v>
      </c>
      <c r="I196" s="55" t="n">
        <f aca="false">(H196*J$7)+H196</f>
        <v>33.22754</v>
      </c>
      <c r="J196" s="55" t="n">
        <f aca="false">G196*I196</f>
        <v>8838.52564</v>
      </c>
    </row>
    <row r="197" customFormat="false" ht="18.75" hidden="false" customHeight="true" outlineLevel="1" collapsed="false">
      <c r="A197" s="21"/>
      <c r="B197" s="67"/>
      <c r="C197" s="68"/>
      <c r="D197" s="68"/>
      <c r="E197" s="68"/>
      <c r="F197" s="68"/>
      <c r="G197" s="68"/>
      <c r="H197" s="69" t="s">
        <v>57</v>
      </c>
      <c r="I197" s="78"/>
      <c r="J197" s="70" t="n">
        <f aca="false">SUM(J189:J196)</f>
        <v>381099.1611548</v>
      </c>
    </row>
    <row r="198" customFormat="false" ht="18.75" hidden="false" customHeight="true" outlineLevel="0" collapsed="false">
      <c r="A198" s="21"/>
      <c r="B198" s="21"/>
      <c r="C198" s="21"/>
      <c r="D198" s="21"/>
      <c r="E198" s="45"/>
      <c r="F198" s="21"/>
      <c r="I198" s="26"/>
      <c r="J198" s="71"/>
    </row>
    <row r="199" customFormat="false" ht="18.75" hidden="false" customHeight="true" outlineLevel="0" collapsed="false">
      <c r="A199" s="21"/>
      <c r="B199" s="46" t="n">
        <v>8</v>
      </c>
      <c r="C199" s="46"/>
      <c r="D199" s="46"/>
      <c r="E199" s="47" t="s">
        <v>352</v>
      </c>
      <c r="F199" s="47"/>
      <c r="G199" s="49"/>
      <c r="H199" s="49"/>
      <c r="I199" s="47"/>
      <c r="J199" s="50"/>
    </row>
    <row r="200" customFormat="false" ht="18.75" hidden="false" customHeight="true" outlineLevel="1" collapsed="false">
      <c r="A200" s="21"/>
      <c r="B200" s="66" t="s">
        <v>353</v>
      </c>
      <c r="C200" s="66" t="s">
        <v>354</v>
      </c>
      <c r="D200" s="66" t="s">
        <v>22</v>
      </c>
      <c r="E200" s="64" t="s">
        <v>355</v>
      </c>
      <c r="F200" s="66" t="s">
        <v>68</v>
      </c>
      <c r="G200" s="54" t="n">
        <v>797.7</v>
      </c>
      <c r="H200" s="54" t="n">
        <v>9.01</v>
      </c>
      <c r="I200" s="55" t="n">
        <f aca="false">(H200*J$7)+H200</f>
        <v>11.50577</v>
      </c>
      <c r="J200" s="55" t="n">
        <f aca="false">G200*I200</f>
        <v>9178.152729</v>
      </c>
    </row>
    <row r="201" customFormat="false" ht="30" hidden="false" customHeight="true" outlineLevel="1" collapsed="false">
      <c r="A201" s="21"/>
      <c r="B201" s="66" t="s">
        <v>356</v>
      </c>
      <c r="C201" s="66" t="n">
        <v>98560</v>
      </c>
      <c r="D201" s="66" t="s">
        <v>22</v>
      </c>
      <c r="E201" s="64" t="s">
        <v>357</v>
      </c>
      <c r="F201" s="66" t="s">
        <v>68</v>
      </c>
      <c r="G201" s="54" t="n">
        <v>211.5</v>
      </c>
      <c r="H201" s="54" t="n">
        <v>34.08</v>
      </c>
      <c r="I201" s="55" t="n">
        <f aca="false">(H201*J$7)+H201</f>
        <v>43.52016</v>
      </c>
      <c r="J201" s="55" t="n">
        <f aca="false">G201*I201</f>
        <v>9204.51384</v>
      </c>
    </row>
    <row r="202" customFormat="false" ht="18.75" hidden="false" customHeight="true" outlineLevel="1" collapsed="false">
      <c r="A202" s="21"/>
      <c r="B202" s="67"/>
      <c r="C202" s="68"/>
      <c r="D202" s="68"/>
      <c r="E202" s="68"/>
      <c r="F202" s="68"/>
      <c r="G202" s="68"/>
      <c r="H202" s="69" t="s">
        <v>57</v>
      </c>
      <c r="I202" s="78"/>
      <c r="J202" s="70" t="n">
        <f aca="false">SUM(J200:J201)</f>
        <v>18382.666569</v>
      </c>
    </row>
    <row r="203" customFormat="false" ht="18.75" hidden="false" customHeight="true" outlineLevel="0" collapsed="false">
      <c r="A203" s="21"/>
      <c r="B203" s="21"/>
      <c r="C203" s="21"/>
      <c r="D203" s="21"/>
      <c r="E203" s="45"/>
      <c r="F203" s="21"/>
      <c r="I203" s="26"/>
      <c r="J203" s="71"/>
    </row>
    <row r="204" customFormat="false" ht="18.75" hidden="false" customHeight="true" outlineLevel="0" collapsed="false">
      <c r="A204" s="21"/>
      <c r="B204" s="46" t="n">
        <v>9</v>
      </c>
      <c r="C204" s="80"/>
      <c r="D204" s="80"/>
      <c r="E204" s="47" t="s">
        <v>358</v>
      </c>
      <c r="F204" s="47"/>
      <c r="G204" s="82"/>
      <c r="H204" s="49"/>
      <c r="I204" s="47"/>
      <c r="J204" s="50"/>
    </row>
    <row r="205" customFormat="false" ht="18.75" hidden="false" customHeight="true" outlineLevel="1" collapsed="false">
      <c r="A205" s="21"/>
      <c r="B205" s="66" t="s">
        <v>359</v>
      </c>
      <c r="C205" s="66" t="n">
        <v>87878</v>
      </c>
      <c r="D205" s="66" t="s">
        <v>22</v>
      </c>
      <c r="E205" s="64" t="s">
        <v>360</v>
      </c>
      <c r="F205" s="66" t="s">
        <v>68</v>
      </c>
      <c r="G205" s="54" t="n">
        <v>4176.74</v>
      </c>
      <c r="H205" s="54" t="n">
        <v>3.11</v>
      </c>
      <c r="I205" s="55" t="n">
        <f aca="false">(H205*J$7)+H205</f>
        <v>3.97147</v>
      </c>
      <c r="J205" s="55" t="n">
        <f aca="false">G205*I205</f>
        <v>16587.7976078</v>
      </c>
    </row>
    <row r="206" customFormat="false" ht="18.75" hidden="false" customHeight="true" outlineLevel="1" collapsed="false">
      <c r="A206" s="21"/>
      <c r="B206" s="66" t="s">
        <v>361</v>
      </c>
      <c r="C206" s="66" t="n">
        <v>87535</v>
      </c>
      <c r="D206" s="66" t="s">
        <v>22</v>
      </c>
      <c r="E206" s="64" t="s">
        <v>362</v>
      </c>
      <c r="F206" s="66" t="s">
        <v>68</v>
      </c>
      <c r="G206" s="54" t="n">
        <v>2783</v>
      </c>
      <c r="H206" s="54" t="n">
        <v>22.07</v>
      </c>
      <c r="I206" s="55" t="n">
        <f aca="false">(H206*J$7)+H206</f>
        <v>28.18339</v>
      </c>
      <c r="J206" s="55" t="n">
        <f aca="false">G206*I206</f>
        <v>78434.37437</v>
      </c>
    </row>
    <row r="207" customFormat="false" ht="18.75" hidden="false" customHeight="true" outlineLevel="1" collapsed="false">
      <c r="A207" s="21"/>
      <c r="B207" s="66" t="s">
        <v>363</v>
      </c>
      <c r="C207" s="66" t="n">
        <v>87792</v>
      </c>
      <c r="D207" s="66" t="s">
        <v>22</v>
      </c>
      <c r="E207" s="64" t="s">
        <v>364</v>
      </c>
      <c r="F207" s="66" t="s">
        <v>68</v>
      </c>
      <c r="G207" s="54" t="n">
        <v>1393.74</v>
      </c>
      <c r="H207" s="54" t="n">
        <v>27.1</v>
      </c>
      <c r="I207" s="55" t="n">
        <f aca="false">(H207*J$7)+H207</f>
        <v>34.6067</v>
      </c>
      <c r="J207" s="55" t="n">
        <f aca="false">G207*I207</f>
        <v>48232.742058</v>
      </c>
    </row>
    <row r="208" customFormat="false" ht="18.75" hidden="false" customHeight="true" outlineLevel="1" collapsed="false">
      <c r="A208" s="21"/>
      <c r="B208" s="66" t="s">
        <v>365</v>
      </c>
      <c r="C208" s="66" t="n">
        <v>87543</v>
      </c>
      <c r="D208" s="66" t="s">
        <v>22</v>
      </c>
      <c r="E208" s="64" t="s">
        <v>366</v>
      </c>
      <c r="F208" s="66" t="s">
        <v>68</v>
      </c>
      <c r="G208" s="54" t="n">
        <v>1903.89</v>
      </c>
      <c r="H208" s="54" t="n">
        <v>13.15</v>
      </c>
      <c r="I208" s="55" t="n">
        <f aca="false">(H208*J$7)+H208</f>
        <v>16.79255</v>
      </c>
      <c r="J208" s="55" t="n">
        <f aca="false">G208*I208</f>
        <v>31971.1680195</v>
      </c>
    </row>
    <row r="209" customFormat="false" ht="30" hidden="false" customHeight="true" outlineLevel="1" collapsed="false">
      <c r="A209" s="21"/>
      <c r="B209" s="66" t="s">
        <v>367</v>
      </c>
      <c r="C209" s="66" t="n">
        <v>87273</v>
      </c>
      <c r="D209" s="66" t="s">
        <v>22</v>
      </c>
      <c r="E209" s="64" t="s">
        <v>368</v>
      </c>
      <c r="F209" s="66" t="s">
        <v>68</v>
      </c>
      <c r="G209" s="54" t="n">
        <v>671.71</v>
      </c>
      <c r="H209" s="54" t="n">
        <v>48.63</v>
      </c>
      <c r="I209" s="55" t="n">
        <f aca="false">(H209*J$7)+H209</f>
        <v>62.10051</v>
      </c>
      <c r="J209" s="55" t="n">
        <f aca="false">G209*I209</f>
        <v>41713.5335721</v>
      </c>
    </row>
    <row r="210" customFormat="false" ht="30" hidden="false" customHeight="true" outlineLevel="1" collapsed="false">
      <c r="A210" s="21"/>
      <c r="B210" s="66" t="s">
        <v>369</v>
      </c>
      <c r="C210" s="66" t="n">
        <v>87267</v>
      </c>
      <c r="D210" s="66" t="s">
        <v>22</v>
      </c>
      <c r="E210" s="64" t="s">
        <v>370</v>
      </c>
      <c r="F210" s="66" t="s">
        <v>68</v>
      </c>
      <c r="G210" s="54" t="n">
        <v>14.23</v>
      </c>
      <c r="H210" s="54" t="n">
        <v>49.21</v>
      </c>
      <c r="I210" s="55" t="n">
        <f aca="false">(H210*J$7)+H210</f>
        <v>62.84117</v>
      </c>
      <c r="J210" s="55" t="n">
        <f aca="false">G210*I210</f>
        <v>894.2298491</v>
      </c>
    </row>
    <row r="211" customFormat="false" ht="30" hidden="false" customHeight="true" outlineLevel="1" collapsed="false">
      <c r="A211" s="21"/>
      <c r="B211" s="66" t="s">
        <v>371</v>
      </c>
      <c r="C211" s="66" t="n">
        <v>87267</v>
      </c>
      <c r="D211" s="66" t="s">
        <v>22</v>
      </c>
      <c r="E211" s="64" t="s">
        <v>372</v>
      </c>
      <c r="F211" s="66" t="s">
        <v>68</v>
      </c>
      <c r="G211" s="54" t="n">
        <v>17.25</v>
      </c>
      <c r="H211" s="54" t="n">
        <v>49.21</v>
      </c>
      <c r="I211" s="55" t="n">
        <f aca="false">(H211*J$7)+H211</f>
        <v>62.84117</v>
      </c>
      <c r="J211" s="55" t="n">
        <f aca="false">G211*I211</f>
        <v>1084.0101825</v>
      </c>
    </row>
    <row r="212" customFormat="false" ht="30" hidden="false" customHeight="true" outlineLevel="1" collapsed="false">
      <c r="A212" s="21"/>
      <c r="B212" s="66" t="s">
        <v>373</v>
      </c>
      <c r="C212" s="66" t="n">
        <v>87267</v>
      </c>
      <c r="D212" s="66" t="s">
        <v>22</v>
      </c>
      <c r="E212" s="64" t="s">
        <v>374</v>
      </c>
      <c r="F212" s="66" t="s">
        <v>68</v>
      </c>
      <c r="G212" s="54" t="n">
        <v>166.07</v>
      </c>
      <c r="H212" s="54" t="n">
        <v>49.21</v>
      </c>
      <c r="I212" s="55" t="n">
        <f aca="false">(H212*J$7)+H212</f>
        <v>62.84117</v>
      </c>
      <c r="J212" s="55" t="n">
        <f aca="false">G212*I212</f>
        <v>10436.0331019</v>
      </c>
    </row>
    <row r="213" customFormat="false" ht="18.75" hidden="false" customHeight="true" outlineLevel="1" collapsed="false">
      <c r="A213" s="21"/>
      <c r="B213" s="66" t="s">
        <v>375</v>
      </c>
      <c r="C213" s="66" t="s">
        <v>376</v>
      </c>
      <c r="D213" s="66" t="s">
        <v>22</v>
      </c>
      <c r="E213" s="64" t="s">
        <v>377</v>
      </c>
      <c r="F213" s="66" t="s">
        <v>53</v>
      </c>
      <c r="G213" s="54" t="n">
        <v>238.6</v>
      </c>
      <c r="H213" s="54" t="n">
        <v>16.5</v>
      </c>
      <c r="I213" s="55" t="n">
        <f aca="false">(H213*J$7)+H213</f>
        <v>21.0705</v>
      </c>
      <c r="J213" s="55" t="n">
        <f aca="false">G213*I213</f>
        <v>5027.4213</v>
      </c>
    </row>
    <row r="214" customFormat="false" ht="18.75" hidden="false" customHeight="true" outlineLevel="1" collapsed="false">
      <c r="A214" s="21"/>
      <c r="B214" s="66" t="s">
        <v>378</v>
      </c>
      <c r="C214" s="66" t="s">
        <v>379</v>
      </c>
      <c r="D214" s="66" t="s">
        <v>225</v>
      </c>
      <c r="E214" s="64" t="s">
        <v>380</v>
      </c>
      <c r="F214" s="66" t="s">
        <v>68</v>
      </c>
      <c r="G214" s="54" t="n">
        <v>495.39</v>
      </c>
      <c r="H214" s="54" t="n">
        <f aca="false">CCU!F92</f>
        <v>55.65</v>
      </c>
      <c r="I214" s="55" t="n">
        <f aca="false">(H214*J$7)+H214</f>
        <v>71.06505</v>
      </c>
      <c r="J214" s="55" t="n">
        <f aca="false">G214*I214</f>
        <v>35204.9151195</v>
      </c>
    </row>
    <row r="215" customFormat="false" ht="30" hidden="false" customHeight="true" outlineLevel="1" collapsed="false">
      <c r="A215" s="21"/>
      <c r="B215" s="66" t="s">
        <v>381</v>
      </c>
      <c r="C215" s="66" t="s">
        <v>382</v>
      </c>
      <c r="D215" s="66" t="s">
        <v>33</v>
      </c>
      <c r="E215" s="64" t="s">
        <v>383</v>
      </c>
      <c r="F215" s="66" t="s">
        <v>68</v>
      </c>
      <c r="G215" s="54" t="n">
        <v>734.92</v>
      </c>
      <c r="H215" s="54" t="n">
        <v>90.07</v>
      </c>
      <c r="I215" s="55" t="n">
        <f aca="false">(H215*J$7)+H215</f>
        <v>115.01939</v>
      </c>
      <c r="J215" s="55" t="n">
        <f aca="false">G215*I215</f>
        <v>84530.0500988</v>
      </c>
    </row>
    <row r="216" customFormat="false" ht="18.75" hidden="false" customHeight="true" outlineLevel="1" collapsed="false">
      <c r="A216" s="21"/>
      <c r="B216" s="67"/>
      <c r="C216" s="68"/>
      <c r="D216" s="68"/>
      <c r="E216" s="68"/>
      <c r="F216" s="68"/>
      <c r="G216" s="68"/>
      <c r="H216" s="69" t="s">
        <v>57</v>
      </c>
      <c r="I216" s="78"/>
      <c r="J216" s="70" t="n">
        <f aca="false">SUM(J205:J215)</f>
        <v>354116.2752792</v>
      </c>
    </row>
    <row r="217" customFormat="false" ht="18.75" hidden="false" customHeight="true" outlineLevel="0" collapsed="false">
      <c r="A217" s="21"/>
      <c r="B217" s="21"/>
      <c r="C217" s="21"/>
      <c r="D217" s="21"/>
      <c r="E217" s="45"/>
      <c r="F217" s="21"/>
      <c r="I217" s="26"/>
      <c r="J217" s="71"/>
    </row>
    <row r="218" customFormat="false" ht="18.75" hidden="false" customHeight="true" outlineLevel="0" collapsed="false">
      <c r="A218" s="21"/>
      <c r="B218" s="46" t="n">
        <v>10</v>
      </c>
      <c r="C218" s="46"/>
      <c r="D218" s="46"/>
      <c r="E218" s="47" t="s">
        <v>384</v>
      </c>
      <c r="F218" s="47"/>
      <c r="G218" s="49"/>
      <c r="H218" s="49"/>
      <c r="I218" s="47"/>
      <c r="J218" s="50"/>
    </row>
    <row r="219" s="79" customFormat="true" ht="18.75" hidden="false" customHeight="true" outlineLevel="1" collapsed="false">
      <c r="A219" s="21"/>
      <c r="B219" s="72" t="s">
        <v>385</v>
      </c>
      <c r="C219" s="33"/>
      <c r="D219" s="33"/>
      <c r="E219" s="77" t="s">
        <v>386</v>
      </c>
      <c r="F219" s="73"/>
      <c r="G219" s="54"/>
      <c r="H219" s="54"/>
      <c r="I219" s="55"/>
      <c r="J219" s="55"/>
    </row>
    <row r="220" s="79" customFormat="true" ht="18.75" hidden="false" customHeight="true" outlineLevel="1" collapsed="false">
      <c r="A220" s="21"/>
      <c r="B220" s="66" t="s">
        <v>387</v>
      </c>
      <c r="C220" s="51" t="n">
        <v>87690</v>
      </c>
      <c r="D220" s="66" t="s">
        <v>22</v>
      </c>
      <c r="E220" s="64" t="s">
        <v>388</v>
      </c>
      <c r="F220" s="66" t="s">
        <v>68</v>
      </c>
      <c r="G220" s="54" t="n">
        <v>954.7</v>
      </c>
      <c r="H220" s="54" t="n">
        <v>31.36</v>
      </c>
      <c r="I220" s="55" t="n">
        <f aca="false">(H220*J$7)+H220</f>
        <v>40.04672</v>
      </c>
      <c r="J220" s="55" t="n">
        <f aca="false">G220*I220</f>
        <v>38232.603584</v>
      </c>
    </row>
    <row r="221" customFormat="false" ht="18.75" hidden="false" customHeight="true" outlineLevel="1" collapsed="false">
      <c r="A221" s="21"/>
      <c r="B221" s="66" t="s">
        <v>389</v>
      </c>
      <c r="C221" s="66" t="n">
        <v>87622</v>
      </c>
      <c r="D221" s="66" t="s">
        <v>22</v>
      </c>
      <c r="E221" s="64" t="s">
        <v>390</v>
      </c>
      <c r="F221" s="66" t="s">
        <v>68</v>
      </c>
      <c r="G221" s="54" t="n">
        <v>954.7</v>
      </c>
      <c r="H221" s="54" t="n">
        <v>25.84</v>
      </c>
      <c r="I221" s="55" t="n">
        <f aca="false">(H221*J$7)+H221</f>
        <v>32.99768</v>
      </c>
      <c r="J221" s="55" t="n">
        <f aca="false">G221*I221</f>
        <v>31502.885096</v>
      </c>
    </row>
    <row r="222" s="79" customFormat="true" ht="30" hidden="false" customHeight="true" outlineLevel="1" collapsed="false">
      <c r="A222" s="21"/>
      <c r="B222" s="66" t="s">
        <v>391</v>
      </c>
      <c r="C222" s="66" t="s">
        <v>392</v>
      </c>
      <c r="D222" s="66" t="s">
        <v>92</v>
      </c>
      <c r="E222" s="64" t="s">
        <v>393</v>
      </c>
      <c r="F222" s="66" t="s">
        <v>68</v>
      </c>
      <c r="G222" s="54" t="n">
        <v>382.52</v>
      </c>
      <c r="H222" s="54" t="n">
        <v>56.07</v>
      </c>
      <c r="I222" s="55" t="n">
        <f aca="false">(H222*J$7)+H222</f>
        <v>71.60139</v>
      </c>
      <c r="J222" s="55" t="n">
        <f aca="false">G222*I222</f>
        <v>27388.9637028</v>
      </c>
    </row>
    <row r="223" s="79" customFormat="true" ht="18.75" hidden="false" customHeight="true" outlineLevel="1" collapsed="false">
      <c r="A223" s="21"/>
      <c r="B223" s="66" t="s">
        <v>394</v>
      </c>
      <c r="C223" s="66" t="n">
        <v>72815</v>
      </c>
      <c r="D223" s="66" t="s">
        <v>22</v>
      </c>
      <c r="E223" s="64" t="s">
        <v>395</v>
      </c>
      <c r="F223" s="66" t="s">
        <v>68</v>
      </c>
      <c r="G223" s="54" t="n">
        <v>23.72</v>
      </c>
      <c r="H223" s="54" t="n">
        <v>51.8</v>
      </c>
      <c r="I223" s="55" t="n">
        <f aca="false">(H223*J$7)+H223</f>
        <v>66.1486</v>
      </c>
      <c r="J223" s="55" t="n">
        <f aca="false">G223*I223</f>
        <v>1569.044792</v>
      </c>
    </row>
    <row r="224" s="79" customFormat="true" ht="18.75" hidden="false" customHeight="true" outlineLevel="1" collapsed="false">
      <c r="A224" s="21"/>
      <c r="B224" s="66" t="s">
        <v>396</v>
      </c>
      <c r="C224" s="66" t="n">
        <v>87251</v>
      </c>
      <c r="D224" s="66" t="s">
        <v>22</v>
      </c>
      <c r="E224" s="64" t="s">
        <v>397</v>
      </c>
      <c r="F224" s="66" t="s">
        <v>68</v>
      </c>
      <c r="G224" s="54" t="n">
        <v>228.05</v>
      </c>
      <c r="H224" s="54" t="n">
        <v>40.82</v>
      </c>
      <c r="I224" s="55" t="n">
        <f aca="false">(H224*J$7)+H224</f>
        <v>52.12714</v>
      </c>
      <c r="J224" s="55" t="n">
        <f aca="false">G224*I224</f>
        <v>11887.594277</v>
      </c>
    </row>
    <row r="225" s="79" customFormat="true" ht="18.75" hidden="false" customHeight="true" outlineLevel="1" collapsed="false">
      <c r="A225" s="21"/>
      <c r="B225" s="66" t="s">
        <v>398</v>
      </c>
      <c r="C225" s="66" t="n">
        <v>87257</v>
      </c>
      <c r="D225" s="66" t="s">
        <v>22</v>
      </c>
      <c r="E225" s="64" t="s">
        <v>399</v>
      </c>
      <c r="F225" s="66" t="s">
        <v>68</v>
      </c>
      <c r="G225" s="54" t="n">
        <v>347.46</v>
      </c>
      <c r="H225" s="54" t="n">
        <v>74.64</v>
      </c>
      <c r="I225" s="55" t="n">
        <f aca="false">(H225*J$7)+H225</f>
        <v>95.31528</v>
      </c>
      <c r="J225" s="55" t="n">
        <f aca="false">G225*I225</f>
        <v>33118.2471888</v>
      </c>
    </row>
    <row r="226" s="79" customFormat="true" ht="18.75" hidden="false" customHeight="true" outlineLevel="1" collapsed="false">
      <c r="A226" s="21"/>
      <c r="B226" s="66" t="s">
        <v>400</v>
      </c>
      <c r="C226" s="51" t="s">
        <v>401</v>
      </c>
      <c r="D226" s="66" t="s">
        <v>92</v>
      </c>
      <c r="E226" s="64" t="s">
        <v>402</v>
      </c>
      <c r="F226" s="66" t="s">
        <v>68</v>
      </c>
      <c r="G226" s="54" t="n">
        <v>394.65</v>
      </c>
      <c r="H226" s="54" t="n">
        <v>90.95</v>
      </c>
      <c r="I226" s="55" t="n">
        <f aca="false">(H226*J$7)+H226</f>
        <v>116.14315</v>
      </c>
      <c r="J226" s="55" t="n">
        <f aca="false">G226*I226</f>
        <v>45835.8941475</v>
      </c>
    </row>
    <row r="227" s="79" customFormat="true" ht="30" hidden="false" customHeight="true" outlineLevel="1" collapsed="false">
      <c r="A227" s="21"/>
      <c r="B227" s="66" t="s">
        <v>403</v>
      </c>
      <c r="C227" s="66" t="s">
        <v>404</v>
      </c>
      <c r="D227" s="66" t="s">
        <v>33</v>
      </c>
      <c r="E227" s="83" t="s">
        <v>405</v>
      </c>
      <c r="F227" s="84" t="s">
        <v>68</v>
      </c>
      <c r="G227" s="54" t="n">
        <v>3.06</v>
      </c>
      <c r="H227" s="54" t="n">
        <v>113.94</v>
      </c>
      <c r="I227" s="55" t="n">
        <f aca="false">(H227*J$7)+H227</f>
        <v>145.50138</v>
      </c>
      <c r="J227" s="55" t="n">
        <f aca="false">G227*I227</f>
        <v>445.2342228</v>
      </c>
    </row>
    <row r="228" s="79" customFormat="true" ht="30" hidden="false" customHeight="true" outlineLevel="1" collapsed="false">
      <c r="A228" s="21"/>
      <c r="B228" s="66" t="s">
        <v>406</v>
      </c>
      <c r="C228" s="66" t="s">
        <v>404</v>
      </c>
      <c r="D228" s="66" t="s">
        <v>33</v>
      </c>
      <c r="E228" s="64" t="s">
        <v>407</v>
      </c>
      <c r="F228" s="84" t="s">
        <v>68</v>
      </c>
      <c r="G228" s="54" t="n">
        <v>0.99</v>
      </c>
      <c r="H228" s="54" t="n">
        <v>113.94</v>
      </c>
      <c r="I228" s="55" t="n">
        <f aca="false">(H228*J$7)+H228</f>
        <v>145.50138</v>
      </c>
      <c r="J228" s="55" t="n">
        <f aca="false">G228*I228</f>
        <v>144.0463662</v>
      </c>
    </row>
    <row r="229" s="79" customFormat="true" ht="18.75" hidden="false" customHeight="true" outlineLevel="1" collapsed="false">
      <c r="A229" s="21"/>
      <c r="B229" s="66" t="s">
        <v>408</v>
      </c>
      <c r="C229" s="66" t="n">
        <v>88650</v>
      </c>
      <c r="D229" s="66" t="s">
        <v>22</v>
      </c>
      <c r="E229" s="64" t="s">
        <v>409</v>
      </c>
      <c r="F229" s="66" t="s">
        <v>53</v>
      </c>
      <c r="G229" s="54" t="n">
        <v>132.1</v>
      </c>
      <c r="H229" s="54" t="n">
        <v>13.59</v>
      </c>
      <c r="I229" s="55" t="n">
        <f aca="false">(H229*J$7)+H229</f>
        <v>17.35443</v>
      </c>
      <c r="J229" s="55" t="n">
        <f aca="false">G229*I229</f>
        <v>2292.520203</v>
      </c>
    </row>
    <row r="230" s="79" customFormat="true" ht="18.75" hidden="false" customHeight="true" outlineLevel="1" collapsed="false">
      <c r="A230" s="21"/>
      <c r="B230" s="66" t="s">
        <v>410</v>
      </c>
      <c r="C230" s="66" t="s">
        <v>411</v>
      </c>
      <c r="D230" s="66" t="s">
        <v>33</v>
      </c>
      <c r="E230" s="64" t="s">
        <v>412</v>
      </c>
      <c r="F230" s="66" t="s">
        <v>53</v>
      </c>
      <c r="G230" s="54" t="n">
        <v>238.6</v>
      </c>
      <c r="H230" s="54" t="n">
        <v>13.27</v>
      </c>
      <c r="I230" s="55" t="n">
        <f aca="false">(H230*J$7)+H230</f>
        <v>16.94579</v>
      </c>
      <c r="J230" s="55" t="n">
        <f aca="false">G230*I230</f>
        <v>4043.265494</v>
      </c>
    </row>
    <row r="231" s="79" customFormat="true" ht="18.75" hidden="false" customHeight="true" outlineLevel="1" collapsed="false">
      <c r="A231" s="21"/>
      <c r="B231" s="66" t="s">
        <v>413</v>
      </c>
      <c r="C231" s="66" t="s">
        <v>414</v>
      </c>
      <c r="D231" s="66" t="s">
        <v>33</v>
      </c>
      <c r="E231" s="64" t="s">
        <v>415</v>
      </c>
      <c r="F231" s="66" t="s">
        <v>53</v>
      </c>
      <c r="G231" s="54" t="n">
        <v>99.15</v>
      </c>
      <c r="H231" s="54" t="n">
        <v>71.32</v>
      </c>
      <c r="I231" s="55" t="n">
        <f aca="false">(H231*J$7)+H231</f>
        <v>91.07564</v>
      </c>
      <c r="J231" s="55" t="n">
        <f aca="false">G231*I231</f>
        <v>9030.149706</v>
      </c>
    </row>
    <row r="232" s="79" customFormat="true" ht="18.75" hidden="false" customHeight="true" outlineLevel="1" collapsed="false">
      <c r="A232" s="21"/>
      <c r="B232" s="66" t="s">
        <v>416</v>
      </c>
      <c r="C232" s="66" t="s">
        <v>417</v>
      </c>
      <c r="D232" s="66" t="s">
        <v>33</v>
      </c>
      <c r="E232" s="64" t="s">
        <v>418</v>
      </c>
      <c r="F232" s="66" t="s">
        <v>53</v>
      </c>
      <c r="G232" s="54" t="n">
        <v>1.75</v>
      </c>
      <c r="H232" s="54" t="n">
        <v>111.89</v>
      </c>
      <c r="I232" s="55" t="n">
        <f aca="false">(H232*J$7)+H232</f>
        <v>142.88353</v>
      </c>
      <c r="J232" s="55" t="n">
        <f aca="false">G232*I232</f>
        <v>250.0461775</v>
      </c>
    </row>
    <row r="233" s="79" customFormat="true" ht="18.75" hidden="false" customHeight="true" outlineLevel="1" collapsed="false">
      <c r="A233" s="21"/>
      <c r="B233" s="72" t="s">
        <v>419</v>
      </c>
      <c r="C233" s="66"/>
      <c r="D233" s="66"/>
      <c r="E233" s="77" t="s">
        <v>420</v>
      </c>
      <c r="F233" s="66"/>
      <c r="G233" s="54" t="n">
        <v>0</v>
      </c>
      <c r="H233" s="54"/>
      <c r="I233" s="55"/>
      <c r="J233" s="55" t="n">
        <f aca="false">G233*I233</f>
        <v>0</v>
      </c>
    </row>
    <row r="234" s="79" customFormat="true" ht="18.75" hidden="false" customHeight="true" outlineLevel="1" collapsed="false">
      <c r="A234" s="21"/>
      <c r="B234" s="66" t="s">
        <v>421</v>
      </c>
      <c r="C234" s="76" t="n">
        <v>94992</v>
      </c>
      <c r="D234" s="66" t="s">
        <v>22</v>
      </c>
      <c r="E234" s="64" t="s">
        <v>422</v>
      </c>
      <c r="F234" s="66" t="s">
        <v>68</v>
      </c>
      <c r="G234" s="54" t="n">
        <v>387.78</v>
      </c>
      <c r="H234" s="54" t="n">
        <v>59.18</v>
      </c>
      <c r="I234" s="55" t="n">
        <f aca="false">(H234*J$7)+H234</f>
        <v>75.57286</v>
      </c>
      <c r="J234" s="55" t="n">
        <f aca="false">G234*I234</f>
        <v>29305.6436508</v>
      </c>
    </row>
    <row r="235" s="79" customFormat="true" ht="18.75" hidden="false" customHeight="true" outlineLevel="1" collapsed="false">
      <c r="A235" s="21"/>
      <c r="B235" s="66" t="s">
        <v>423</v>
      </c>
      <c r="C235" s="51" t="n">
        <v>94963</v>
      </c>
      <c r="D235" s="66" t="s">
        <v>22</v>
      </c>
      <c r="E235" s="85" t="s">
        <v>424</v>
      </c>
      <c r="F235" s="66" t="s">
        <v>68</v>
      </c>
      <c r="G235" s="54" t="n">
        <v>22.06</v>
      </c>
      <c r="H235" s="54" t="n">
        <v>255.43</v>
      </c>
      <c r="I235" s="55" t="n">
        <f aca="false">(H235*J$7)+H235</f>
        <v>326.18411</v>
      </c>
      <c r="J235" s="55" t="n">
        <f aca="false">G235*I235</f>
        <v>7195.6214666</v>
      </c>
    </row>
    <row r="236" s="79" customFormat="true" ht="20.1" hidden="false" customHeight="true" outlineLevel="1" collapsed="false">
      <c r="A236" s="21"/>
      <c r="B236" s="66" t="s">
        <v>425</v>
      </c>
      <c r="C236" s="66" t="n">
        <v>92396</v>
      </c>
      <c r="D236" s="66" t="s">
        <v>22</v>
      </c>
      <c r="E236" s="64" t="s">
        <v>426</v>
      </c>
      <c r="F236" s="66" t="s">
        <v>68</v>
      </c>
      <c r="G236" s="54" t="n">
        <v>68.26</v>
      </c>
      <c r="H236" s="54" t="n">
        <v>56.12</v>
      </c>
      <c r="I236" s="55" t="n">
        <f aca="false">(H236*J$7)+H236</f>
        <v>71.66524</v>
      </c>
      <c r="J236" s="55" t="n">
        <f aca="false">G236*I236</f>
        <v>4891.8692824</v>
      </c>
    </row>
    <row r="237" s="79" customFormat="true" ht="18.75" hidden="false" customHeight="true" outlineLevel="1" collapsed="false">
      <c r="A237" s="21"/>
      <c r="B237" s="66" t="s">
        <v>427</v>
      </c>
      <c r="C237" s="66" t="s">
        <v>428</v>
      </c>
      <c r="D237" s="66" t="s">
        <v>33</v>
      </c>
      <c r="E237" s="64" t="s">
        <v>429</v>
      </c>
      <c r="F237" s="66" t="s">
        <v>68</v>
      </c>
      <c r="G237" s="54" t="n">
        <v>1.98</v>
      </c>
      <c r="H237" s="54" t="n">
        <v>70.22</v>
      </c>
      <c r="I237" s="55" t="n">
        <f aca="false">(H237*J$7)+H237</f>
        <v>89.67094</v>
      </c>
      <c r="J237" s="55" t="n">
        <f aca="false">G237*I237</f>
        <v>177.5484612</v>
      </c>
    </row>
    <row r="238" s="79" customFormat="true" ht="18.75" hidden="false" customHeight="true" outlineLevel="1" collapsed="false">
      <c r="A238" s="21"/>
      <c r="B238" s="66" t="s">
        <v>430</v>
      </c>
      <c r="C238" s="66" t="s">
        <v>428</v>
      </c>
      <c r="D238" s="66" t="s">
        <v>33</v>
      </c>
      <c r="E238" s="64" t="s">
        <v>431</v>
      </c>
      <c r="F238" s="66" t="s">
        <v>68</v>
      </c>
      <c r="G238" s="54" t="n">
        <v>9.09</v>
      </c>
      <c r="H238" s="54" t="n">
        <v>70.22</v>
      </c>
      <c r="I238" s="55" t="n">
        <f aca="false">(H238*J$7)+H238</f>
        <v>89.67094</v>
      </c>
      <c r="J238" s="55" t="n">
        <f aca="false">G238*I238</f>
        <v>815.1088446</v>
      </c>
    </row>
    <row r="239" s="79" customFormat="true" ht="18.75" hidden="false" customHeight="true" outlineLevel="1" collapsed="false">
      <c r="A239" s="21"/>
      <c r="B239" s="66" t="s">
        <v>432</v>
      </c>
      <c r="C239" s="66" t="s">
        <v>433</v>
      </c>
      <c r="D239" s="66" t="s">
        <v>225</v>
      </c>
      <c r="E239" s="64" t="s">
        <v>434</v>
      </c>
      <c r="F239" s="66" t="s">
        <v>63</v>
      </c>
      <c r="G239" s="54" t="n">
        <v>27.24</v>
      </c>
      <c r="H239" s="54" t="n">
        <f aca="false">CCU!F108</f>
        <v>107</v>
      </c>
      <c r="I239" s="55" t="n">
        <f aca="false">(H239*J$7)+H239</f>
        <v>136.639</v>
      </c>
      <c r="J239" s="55" t="n">
        <f aca="false">G239*I239</f>
        <v>3722.04636</v>
      </c>
    </row>
    <row r="240" s="79" customFormat="true" ht="18.75" hidden="false" customHeight="true" outlineLevel="1" collapsed="false">
      <c r="A240" s="21"/>
      <c r="B240" s="66" t="s">
        <v>435</v>
      </c>
      <c r="C240" s="66" t="n">
        <v>98504</v>
      </c>
      <c r="D240" s="66" t="s">
        <v>22</v>
      </c>
      <c r="E240" s="64" t="s">
        <v>436</v>
      </c>
      <c r="F240" s="66" t="s">
        <v>68</v>
      </c>
      <c r="G240" s="54" t="n">
        <v>354.18</v>
      </c>
      <c r="H240" s="54" t="n">
        <v>8.04</v>
      </c>
      <c r="I240" s="55" t="n">
        <f aca="false">(H240*J$7)+H240</f>
        <v>10.26708</v>
      </c>
      <c r="J240" s="55" t="n">
        <f aca="false">G240*I240</f>
        <v>3636.3943944</v>
      </c>
    </row>
    <row r="241" customFormat="false" ht="18.75" hidden="false" customHeight="true" outlineLevel="1" collapsed="false">
      <c r="A241" s="21"/>
      <c r="B241" s="67"/>
      <c r="C241" s="68"/>
      <c r="D241" s="68"/>
      <c r="E241" s="68"/>
      <c r="F241" s="68"/>
      <c r="G241" s="68"/>
      <c r="H241" s="69" t="s">
        <v>57</v>
      </c>
      <c r="I241" s="78"/>
      <c r="J241" s="70" t="n">
        <f aca="false">SUM(J220:J240)</f>
        <v>255484.7274176</v>
      </c>
    </row>
    <row r="242" customFormat="false" ht="18.75" hidden="false" customHeight="true" outlineLevel="0" collapsed="false">
      <c r="A242" s="21"/>
      <c r="B242" s="21"/>
      <c r="C242" s="21"/>
      <c r="D242" s="21"/>
      <c r="E242" s="45"/>
      <c r="F242" s="21"/>
      <c r="I242" s="26"/>
      <c r="J242" s="71"/>
    </row>
    <row r="243" customFormat="false" ht="18.75" hidden="false" customHeight="true" outlineLevel="0" collapsed="false">
      <c r="A243" s="21"/>
      <c r="B243" s="46" t="n">
        <v>11</v>
      </c>
      <c r="C243" s="46"/>
      <c r="D243" s="46"/>
      <c r="E243" s="47" t="s">
        <v>437</v>
      </c>
      <c r="F243" s="47"/>
      <c r="G243" s="49"/>
      <c r="H243" s="49"/>
      <c r="I243" s="47"/>
      <c r="J243" s="50"/>
    </row>
    <row r="244" customFormat="false" ht="18.75" hidden="false" customHeight="true" outlineLevel="1" collapsed="false">
      <c r="A244" s="21"/>
      <c r="B244" s="66" t="s">
        <v>438</v>
      </c>
      <c r="C244" s="66" t="s">
        <v>439</v>
      </c>
      <c r="D244" s="66" t="s">
        <v>33</v>
      </c>
      <c r="E244" s="64" t="s">
        <v>440</v>
      </c>
      <c r="F244" s="66" t="s">
        <v>68</v>
      </c>
      <c r="G244" s="54" t="n">
        <v>3308.63</v>
      </c>
      <c r="H244" s="54" t="n">
        <v>13.54</v>
      </c>
      <c r="I244" s="55" t="n">
        <f aca="false">(H244*J$7)+H244</f>
        <v>17.29058</v>
      </c>
      <c r="J244" s="55" t="n">
        <f aca="false">G244*I244</f>
        <v>57208.1317054</v>
      </c>
    </row>
    <row r="245" customFormat="false" ht="18.75" hidden="false" customHeight="true" outlineLevel="1" collapsed="false">
      <c r="A245" s="21"/>
      <c r="B245" s="66" t="s">
        <v>441</v>
      </c>
      <c r="C245" s="66" t="n">
        <v>88489</v>
      </c>
      <c r="D245" s="66" t="s">
        <v>22</v>
      </c>
      <c r="E245" s="64" t="s">
        <v>442</v>
      </c>
      <c r="F245" s="66" t="s">
        <v>68</v>
      </c>
      <c r="G245" s="54" t="n">
        <v>3119.59</v>
      </c>
      <c r="H245" s="54" t="n">
        <v>9.78</v>
      </c>
      <c r="I245" s="55" t="n">
        <f aca="false">(H245*J$7)+H245</f>
        <v>12.48906</v>
      </c>
      <c r="J245" s="55" t="n">
        <f aca="false">G245*I245</f>
        <v>38960.7466854</v>
      </c>
    </row>
    <row r="246" customFormat="false" ht="18.75" hidden="false" customHeight="true" outlineLevel="1" collapsed="false">
      <c r="A246" s="21"/>
      <c r="B246" s="66" t="s">
        <v>443</v>
      </c>
      <c r="C246" s="66" t="s">
        <v>444</v>
      </c>
      <c r="D246" s="66" t="s">
        <v>33</v>
      </c>
      <c r="E246" s="64" t="s">
        <v>445</v>
      </c>
      <c r="F246" s="66" t="s">
        <v>68</v>
      </c>
      <c r="G246" s="54" t="n">
        <v>500.86</v>
      </c>
      <c r="H246" s="54" t="n">
        <v>11</v>
      </c>
      <c r="I246" s="55" t="n">
        <f aca="false">(H246*J$7)+H246</f>
        <v>14.047</v>
      </c>
      <c r="J246" s="55" t="n">
        <f aca="false">G246*I246</f>
        <v>7035.58042</v>
      </c>
    </row>
    <row r="247" customFormat="false" ht="18.75" hidden="false" customHeight="true" outlineLevel="1" collapsed="false">
      <c r="A247" s="21"/>
      <c r="B247" s="66" t="s">
        <v>446</v>
      </c>
      <c r="C247" s="66" t="n">
        <v>88486</v>
      </c>
      <c r="D247" s="66" t="s">
        <v>22</v>
      </c>
      <c r="E247" s="64" t="s">
        <v>447</v>
      </c>
      <c r="F247" s="66" t="s">
        <v>68</v>
      </c>
      <c r="G247" s="54" t="n">
        <v>500.86</v>
      </c>
      <c r="H247" s="54" t="n">
        <v>8.66</v>
      </c>
      <c r="I247" s="55" t="n">
        <f aca="false">(H247*J$7)+H247</f>
        <v>11.05882</v>
      </c>
      <c r="J247" s="55" t="n">
        <f aca="false">G247*I247</f>
        <v>5538.9205852</v>
      </c>
    </row>
    <row r="248" customFormat="false" ht="18.75" hidden="false" customHeight="true" outlineLevel="1" collapsed="false">
      <c r="A248" s="21"/>
      <c r="B248" s="66" t="s">
        <v>448</v>
      </c>
      <c r="C248" s="66" t="s">
        <v>449</v>
      </c>
      <c r="D248" s="66" t="s">
        <v>22</v>
      </c>
      <c r="E248" s="64" t="s">
        <v>450</v>
      </c>
      <c r="F248" s="66" t="s">
        <v>68</v>
      </c>
      <c r="G248" s="54" t="n">
        <v>186.9</v>
      </c>
      <c r="H248" s="54" t="n">
        <v>22.54</v>
      </c>
      <c r="I248" s="55" t="n">
        <f aca="false">(H248*J$7)+H248</f>
        <v>28.78358</v>
      </c>
      <c r="J248" s="55" t="n">
        <f aca="false">G248*I248</f>
        <v>5379.651102</v>
      </c>
    </row>
    <row r="249" customFormat="false" ht="18.75" hidden="false" customHeight="true" outlineLevel="1" collapsed="false">
      <c r="A249" s="21"/>
      <c r="B249" s="66" t="s">
        <v>451</v>
      </c>
      <c r="C249" s="66" t="s">
        <v>452</v>
      </c>
      <c r="D249" s="66" t="s">
        <v>22</v>
      </c>
      <c r="E249" s="64" t="s">
        <v>453</v>
      </c>
      <c r="F249" s="66" t="s">
        <v>68</v>
      </c>
      <c r="G249" s="54" t="n">
        <v>23.86</v>
      </c>
      <c r="H249" s="54" t="n">
        <v>22.99</v>
      </c>
      <c r="I249" s="55" t="n">
        <f aca="false">(H249*J$7)+H249</f>
        <v>29.35823</v>
      </c>
      <c r="J249" s="55" t="n">
        <f aca="false">G249*I249</f>
        <v>700.4873678</v>
      </c>
    </row>
    <row r="250" customFormat="false" ht="18.75" hidden="false" customHeight="true" outlineLevel="1" collapsed="false">
      <c r="A250" s="21"/>
      <c r="B250" s="66" t="s">
        <v>454</v>
      </c>
      <c r="C250" s="66" t="s">
        <v>455</v>
      </c>
      <c r="D250" s="66" t="s">
        <v>22</v>
      </c>
      <c r="E250" s="64" t="s">
        <v>456</v>
      </c>
      <c r="F250" s="66" t="s">
        <v>68</v>
      </c>
      <c r="G250" s="54" t="n">
        <v>515.99</v>
      </c>
      <c r="H250" s="54" t="n">
        <v>24.7</v>
      </c>
      <c r="I250" s="55" t="n">
        <f aca="false">(H250*J$7)+H250</f>
        <v>31.5419</v>
      </c>
      <c r="J250" s="55" t="n">
        <f aca="false">G250*I250</f>
        <v>16275.304981</v>
      </c>
    </row>
    <row r="251" customFormat="false" ht="18.75" hidden="false" customHeight="true" outlineLevel="1" collapsed="false">
      <c r="A251" s="21"/>
      <c r="B251" s="66" t="s">
        <v>457</v>
      </c>
      <c r="C251" s="66" t="n">
        <v>79460</v>
      </c>
      <c r="D251" s="66" t="s">
        <v>22</v>
      </c>
      <c r="E251" s="64" t="s">
        <v>458</v>
      </c>
      <c r="F251" s="66" t="s">
        <v>68</v>
      </c>
      <c r="G251" s="54" t="n">
        <v>189.04</v>
      </c>
      <c r="H251" s="54" t="n">
        <v>46.53</v>
      </c>
      <c r="I251" s="55" t="n">
        <f aca="false">(H251*J$7)+H251</f>
        <v>59.41881</v>
      </c>
      <c r="J251" s="55" t="n">
        <f aca="false">G251*I251</f>
        <v>11232.5318424</v>
      </c>
    </row>
    <row r="252" customFormat="false" ht="18.75" hidden="false" customHeight="true" outlineLevel="1" collapsed="false">
      <c r="A252" s="21"/>
      <c r="B252" s="66" t="s">
        <v>459</v>
      </c>
      <c r="C252" s="66" t="s">
        <v>455</v>
      </c>
      <c r="D252" s="66" t="s">
        <v>22</v>
      </c>
      <c r="E252" s="86" t="s">
        <v>460</v>
      </c>
      <c r="F252" s="66" t="s">
        <v>68</v>
      </c>
      <c r="G252" s="54" t="n">
        <v>247.08</v>
      </c>
      <c r="H252" s="54" t="n">
        <v>24.7</v>
      </c>
      <c r="I252" s="55" t="n">
        <f aca="false">(H252*J$7)+H252</f>
        <v>31.5419</v>
      </c>
      <c r="J252" s="55" t="n">
        <f aca="false">G252*I252</f>
        <v>7793.372652</v>
      </c>
    </row>
    <row r="253" customFormat="false" ht="18.75" hidden="false" customHeight="true" outlineLevel="1" collapsed="false">
      <c r="A253" s="21"/>
      <c r="B253" s="67"/>
      <c r="C253" s="68"/>
      <c r="D253" s="68"/>
      <c r="E253" s="68"/>
      <c r="F253" s="68"/>
      <c r="G253" s="68"/>
      <c r="H253" s="69" t="s">
        <v>57</v>
      </c>
      <c r="I253" s="78"/>
      <c r="J253" s="70" t="n">
        <f aca="false">SUM(J244:J252)</f>
        <v>150124.7273412</v>
      </c>
    </row>
    <row r="254" s="79" customFormat="true" ht="18.75" hidden="false" customHeight="true" outlineLevel="0" collapsed="false">
      <c r="A254" s="21"/>
      <c r="B254" s="21"/>
      <c r="C254" s="21"/>
      <c r="D254" s="21"/>
      <c r="E254" s="45"/>
      <c r="F254" s="21"/>
      <c r="G254" s="4"/>
      <c r="H254" s="5"/>
      <c r="I254" s="26"/>
      <c r="J254" s="71"/>
    </row>
    <row r="255" customFormat="false" ht="18.75" hidden="false" customHeight="true" outlineLevel="0" collapsed="false">
      <c r="A255" s="21"/>
      <c r="B255" s="46" t="n">
        <v>12</v>
      </c>
      <c r="C255" s="46"/>
      <c r="D255" s="46"/>
      <c r="E255" s="47" t="s">
        <v>461</v>
      </c>
      <c r="F255" s="47"/>
      <c r="G255" s="49"/>
      <c r="H255" s="49"/>
      <c r="I255" s="47"/>
      <c r="J255" s="50"/>
    </row>
    <row r="256" s="79" customFormat="true" ht="18.75" hidden="false" customHeight="true" outlineLevel="1" collapsed="false">
      <c r="A256" s="21"/>
      <c r="B256" s="87" t="s">
        <v>462</v>
      </c>
      <c r="C256" s="87"/>
      <c r="D256" s="51"/>
      <c r="E256" s="88" t="s">
        <v>463</v>
      </c>
      <c r="F256" s="89"/>
      <c r="G256" s="90"/>
      <c r="H256" s="54"/>
      <c r="I256" s="55"/>
      <c r="J256" s="55"/>
    </row>
    <row r="257" s="79" customFormat="true" ht="18.75" hidden="false" customHeight="true" outlineLevel="1" collapsed="false">
      <c r="A257" s="21"/>
      <c r="B257" s="91" t="s">
        <v>464</v>
      </c>
      <c r="C257" s="91" t="n">
        <v>89401</v>
      </c>
      <c r="D257" s="51" t="s">
        <v>22</v>
      </c>
      <c r="E257" s="92" t="s">
        <v>465</v>
      </c>
      <c r="F257" s="51" t="s">
        <v>53</v>
      </c>
      <c r="G257" s="54" t="n">
        <v>49</v>
      </c>
      <c r="H257" s="54" t="n">
        <v>5.61</v>
      </c>
      <c r="I257" s="55" t="n">
        <f aca="false">(H257*J$7)+H257</f>
        <v>7.16397</v>
      </c>
      <c r="J257" s="55" t="n">
        <f aca="false">G257*I257</f>
        <v>351.03453</v>
      </c>
    </row>
    <row r="258" s="79" customFormat="true" ht="18.75" hidden="false" customHeight="true" outlineLevel="1" collapsed="false">
      <c r="A258" s="21"/>
      <c r="B258" s="91" t="s">
        <v>466</v>
      </c>
      <c r="C258" s="91" t="n">
        <v>89446</v>
      </c>
      <c r="D258" s="51" t="s">
        <v>22</v>
      </c>
      <c r="E258" s="92" t="s">
        <v>467</v>
      </c>
      <c r="F258" s="51" t="s">
        <v>53</v>
      </c>
      <c r="G258" s="54" t="n">
        <v>285</v>
      </c>
      <c r="H258" s="54" t="n">
        <v>3.21</v>
      </c>
      <c r="I258" s="55" t="n">
        <f aca="false">(H258*J$7)+H258</f>
        <v>4.09917</v>
      </c>
      <c r="J258" s="55" t="n">
        <f aca="false">G258*I258</f>
        <v>1168.26345</v>
      </c>
    </row>
    <row r="259" s="79" customFormat="true" ht="18.75" hidden="false" customHeight="true" outlineLevel="1" collapsed="false">
      <c r="A259" s="21"/>
      <c r="B259" s="91" t="s">
        <v>468</v>
      </c>
      <c r="C259" s="91" t="n">
        <v>89447</v>
      </c>
      <c r="D259" s="51" t="s">
        <v>22</v>
      </c>
      <c r="E259" s="92" t="s">
        <v>469</v>
      </c>
      <c r="F259" s="51" t="s">
        <v>53</v>
      </c>
      <c r="G259" s="54" t="n">
        <v>17</v>
      </c>
      <c r="H259" s="54" t="n">
        <v>6.62</v>
      </c>
      <c r="I259" s="55" t="n">
        <f aca="false">(H259*J$7)+H259</f>
        <v>8.45374</v>
      </c>
      <c r="J259" s="55" t="n">
        <f aca="false">G259*I259</f>
        <v>143.71358</v>
      </c>
    </row>
    <row r="260" s="79" customFormat="true" ht="18.75" hidden="false" customHeight="true" outlineLevel="1" collapsed="false">
      <c r="A260" s="21"/>
      <c r="B260" s="91" t="s">
        <v>470</v>
      </c>
      <c r="C260" s="91" t="n">
        <v>89449</v>
      </c>
      <c r="D260" s="51" t="s">
        <v>22</v>
      </c>
      <c r="E260" s="92" t="s">
        <v>471</v>
      </c>
      <c r="F260" s="51" t="s">
        <v>53</v>
      </c>
      <c r="G260" s="54" t="n">
        <v>115</v>
      </c>
      <c r="H260" s="54" t="n">
        <v>10.89</v>
      </c>
      <c r="I260" s="55" t="n">
        <f aca="false">(H260*J$7)+H260</f>
        <v>13.90653</v>
      </c>
      <c r="J260" s="55" t="n">
        <f aca="false">G260*I260</f>
        <v>1599.25095</v>
      </c>
    </row>
    <row r="261" s="79" customFormat="true" ht="18.75" hidden="false" customHeight="true" outlineLevel="1" collapsed="false">
      <c r="A261" s="21"/>
      <c r="B261" s="91" t="s">
        <v>472</v>
      </c>
      <c r="C261" s="91" t="n">
        <v>89450</v>
      </c>
      <c r="D261" s="51" t="s">
        <v>22</v>
      </c>
      <c r="E261" s="92" t="s">
        <v>473</v>
      </c>
      <c r="F261" s="51" t="s">
        <v>53</v>
      </c>
      <c r="G261" s="54" t="n">
        <v>26</v>
      </c>
      <c r="H261" s="54" t="n">
        <v>17.86</v>
      </c>
      <c r="I261" s="55" t="n">
        <f aca="false">(H261*J$7)+H261</f>
        <v>22.80722</v>
      </c>
      <c r="J261" s="55" t="n">
        <f aca="false">G261*I261</f>
        <v>592.98772</v>
      </c>
    </row>
    <row r="262" s="79" customFormat="true" ht="18.75" hidden="false" customHeight="true" outlineLevel="1" collapsed="false">
      <c r="A262" s="21"/>
      <c r="B262" s="91" t="s">
        <v>474</v>
      </c>
      <c r="C262" s="91" t="n">
        <v>89451</v>
      </c>
      <c r="D262" s="51" t="s">
        <v>22</v>
      </c>
      <c r="E262" s="92" t="s">
        <v>475</v>
      </c>
      <c r="F262" s="51" t="s">
        <v>53</v>
      </c>
      <c r="G262" s="54" t="n">
        <v>64</v>
      </c>
      <c r="H262" s="54" t="n">
        <v>29.37</v>
      </c>
      <c r="I262" s="55" t="n">
        <f aca="false">(H262*J$7)+H262</f>
        <v>37.50549</v>
      </c>
      <c r="J262" s="55" t="n">
        <f aca="false">G262*I262</f>
        <v>2400.35136</v>
      </c>
    </row>
    <row r="263" s="79" customFormat="true" ht="18.75" hidden="false" customHeight="true" outlineLevel="1" collapsed="false">
      <c r="A263" s="21"/>
      <c r="B263" s="91" t="s">
        <v>476</v>
      </c>
      <c r="C263" s="91" t="n">
        <v>89452</v>
      </c>
      <c r="D263" s="51" t="s">
        <v>22</v>
      </c>
      <c r="E263" s="92" t="s">
        <v>477</v>
      </c>
      <c r="F263" s="51" t="s">
        <v>53</v>
      </c>
      <c r="G263" s="54" t="n">
        <v>125</v>
      </c>
      <c r="H263" s="54" t="n">
        <v>36.51</v>
      </c>
      <c r="I263" s="55" t="n">
        <f aca="false">(H263*J$7)+H263</f>
        <v>46.62327</v>
      </c>
      <c r="J263" s="55" t="n">
        <f aca="false">G263*I263</f>
        <v>5827.90875</v>
      </c>
    </row>
    <row r="264" s="79" customFormat="true" ht="18.75" hidden="false" customHeight="true" outlineLevel="1" collapsed="false">
      <c r="A264" s="21"/>
      <c r="B264" s="91" t="s">
        <v>478</v>
      </c>
      <c r="C264" s="91" t="n">
        <v>89714</v>
      </c>
      <c r="D264" s="51" t="s">
        <v>22</v>
      </c>
      <c r="E264" s="92" t="s">
        <v>479</v>
      </c>
      <c r="F264" s="51" t="s">
        <v>53</v>
      </c>
      <c r="G264" s="54" t="n">
        <v>59</v>
      </c>
      <c r="H264" s="54" t="n">
        <v>39.51</v>
      </c>
      <c r="I264" s="55" t="n">
        <f aca="false">(H264*J$7)+H264</f>
        <v>50.45427</v>
      </c>
      <c r="J264" s="55" t="n">
        <f aca="false">G264*I264</f>
        <v>2976.80193</v>
      </c>
    </row>
    <row r="265" s="79" customFormat="true" ht="30" hidden="false" customHeight="true" outlineLevel="1" collapsed="false">
      <c r="A265" s="21"/>
      <c r="B265" s="91" t="s">
        <v>480</v>
      </c>
      <c r="C265" s="51" t="n">
        <v>94715</v>
      </c>
      <c r="D265" s="51" t="s">
        <v>22</v>
      </c>
      <c r="E265" s="92" t="s">
        <v>481</v>
      </c>
      <c r="F265" s="51" t="s">
        <v>30</v>
      </c>
      <c r="G265" s="54" t="n">
        <v>4</v>
      </c>
      <c r="H265" s="54" t="n">
        <v>245.31</v>
      </c>
      <c r="I265" s="55" t="n">
        <f aca="false">(H265*J$7)+H265</f>
        <v>313.26087</v>
      </c>
      <c r="J265" s="55" t="n">
        <f aca="false">G265*I265</f>
        <v>1253.04348</v>
      </c>
    </row>
    <row r="266" s="79" customFormat="true" ht="30" hidden="false" customHeight="true" outlineLevel="1" collapsed="false">
      <c r="A266" s="21"/>
      <c r="B266" s="91" t="s">
        <v>482</v>
      </c>
      <c r="C266" s="51" t="n">
        <v>94714</v>
      </c>
      <c r="D266" s="51" t="s">
        <v>22</v>
      </c>
      <c r="E266" s="92" t="s">
        <v>483</v>
      </c>
      <c r="F266" s="51" t="s">
        <v>30</v>
      </c>
      <c r="G266" s="54" t="n">
        <v>4</v>
      </c>
      <c r="H266" s="54" t="n">
        <v>178.34</v>
      </c>
      <c r="I266" s="55" t="n">
        <f aca="false">(H266*J$7)+H266</f>
        <v>227.74018</v>
      </c>
      <c r="J266" s="55" t="n">
        <f aca="false">G266*I266</f>
        <v>910.96072</v>
      </c>
    </row>
    <row r="267" s="79" customFormat="true" ht="30" hidden="false" customHeight="true" outlineLevel="1" collapsed="false">
      <c r="A267" s="21"/>
      <c r="B267" s="91" t="s">
        <v>484</v>
      </c>
      <c r="C267" s="51" t="n">
        <v>94709</v>
      </c>
      <c r="D267" s="51" t="s">
        <v>22</v>
      </c>
      <c r="E267" s="92" t="s">
        <v>485</v>
      </c>
      <c r="F267" s="51" t="s">
        <v>30</v>
      </c>
      <c r="G267" s="54" t="n">
        <v>3</v>
      </c>
      <c r="H267" s="54" t="n">
        <v>22.18</v>
      </c>
      <c r="I267" s="55" t="n">
        <f aca="false">(H267*J$7)+H267</f>
        <v>28.32386</v>
      </c>
      <c r="J267" s="55" t="n">
        <f aca="false">G267*I267</f>
        <v>84.97158</v>
      </c>
    </row>
    <row r="268" s="79" customFormat="true" ht="30" hidden="false" customHeight="true" outlineLevel="1" collapsed="false">
      <c r="A268" s="21"/>
      <c r="B268" s="91" t="s">
        <v>486</v>
      </c>
      <c r="C268" s="91" t="n">
        <v>89616</v>
      </c>
      <c r="D268" s="51" t="s">
        <v>22</v>
      </c>
      <c r="E268" s="92" t="s">
        <v>487</v>
      </c>
      <c r="F268" s="51" t="s">
        <v>30</v>
      </c>
      <c r="G268" s="54" t="n">
        <v>4</v>
      </c>
      <c r="H268" s="54" t="n">
        <v>27.44</v>
      </c>
      <c r="I268" s="55" t="n">
        <f aca="false">(H268*J$7)+H268</f>
        <v>35.04088</v>
      </c>
      <c r="J268" s="55" t="n">
        <f aca="false">G268*I268</f>
        <v>140.16352</v>
      </c>
    </row>
    <row r="269" s="79" customFormat="true" ht="30" hidden="false" customHeight="true" outlineLevel="1" collapsed="false">
      <c r="A269" s="21"/>
      <c r="B269" s="91" t="s">
        <v>488</v>
      </c>
      <c r="C269" s="91" t="n">
        <v>89538</v>
      </c>
      <c r="D269" s="51" t="s">
        <v>22</v>
      </c>
      <c r="E269" s="92" t="s">
        <v>489</v>
      </c>
      <c r="F269" s="51" t="s">
        <v>30</v>
      </c>
      <c r="G269" s="54" t="n">
        <v>4</v>
      </c>
      <c r="H269" s="54" t="n">
        <v>2.6</v>
      </c>
      <c r="I269" s="55" t="n">
        <f aca="false">(H269*J$7)+H269</f>
        <v>3.3202</v>
      </c>
      <c r="J269" s="55" t="n">
        <f aca="false">G269*I269</f>
        <v>13.2808</v>
      </c>
    </row>
    <row r="270" s="79" customFormat="true" ht="30" hidden="false" customHeight="true" outlineLevel="1" collapsed="false">
      <c r="A270" s="21"/>
      <c r="B270" s="91" t="s">
        <v>490</v>
      </c>
      <c r="C270" s="91" t="n">
        <v>89538</v>
      </c>
      <c r="D270" s="51" t="s">
        <v>22</v>
      </c>
      <c r="E270" s="92" t="s">
        <v>491</v>
      </c>
      <c r="F270" s="51" t="s">
        <v>30</v>
      </c>
      <c r="G270" s="54" t="n">
        <v>92</v>
      </c>
      <c r="H270" s="54" t="n">
        <v>2.6</v>
      </c>
      <c r="I270" s="55" t="n">
        <f aca="false">(H270*J$7)+H270</f>
        <v>3.3202</v>
      </c>
      <c r="J270" s="55" t="n">
        <f aca="false">G270*I270</f>
        <v>305.4584</v>
      </c>
    </row>
    <row r="271" s="79" customFormat="true" ht="30" hidden="false" customHeight="true" outlineLevel="1" collapsed="false">
      <c r="A271" s="21"/>
      <c r="B271" s="91" t="s">
        <v>492</v>
      </c>
      <c r="C271" s="91" t="n">
        <v>89553</v>
      </c>
      <c r="D271" s="51" t="s">
        <v>22</v>
      </c>
      <c r="E271" s="92" t="s">
        <v>493</v>
      </c>
      <c r="F271" s="51" t="s">
        <v>30</v>
      </c>
      <c r="G271" s="54" t="n">
        <v>2</v>
      </c>
      <c r="H271" s="54" t="n">
        <v>3.74</v>
      </c>
      <c r="I271" s="55" t="n">
        <f aca="false">(H271*J$7)+H271</f>
        <v>4.77598</v>
      </c>
      <c r="J271" s="55" t="n">
        <f aca="false">G271*I271</f>
        <v>9.55196</v>
      </c>
    </row>
    <row r="272" s="79" customFormat="true" ht="30" hidden="false" customHeight="true" outlineLevel="1" collapsed="false">
      <c r="A272" s="21"/>
      <c r="B272" s="91" t="s">
        <v>494</v>
      </c>
      <c r="C272" s="91" t="n">
        <v>89596</v>
      </c>
      <c r="D272" s="51" t="s">
        <v>22</v>
      </c>
      <c r="E272" s="92" t="s">
        <v>495</v>
      </c>
      <c r="F272" s="51" t="s">
        <v>30</v>
      </c>
      <c r="G272" s="54" t="n">
        <v>72</v>
      </c>
      <c r="H272" s="54" t="n">
        <v>7.08</v>
      </c>
      <c r="I272" s="55" t="n">
        <f aca="false">(H272*J$7)+H272</f>
        <v>9.04116</v>
      </c>
      <c r="J272" s="55" t="n">
        <f aca="false">G272*I272</f>
        <v>650.96352</v>
      </c>
    </row>
    <row r="273" s="79" customFormat="true" ht="30" hidden="false" customHeight="true" outlineLevel="1" collapsed="false">
      <c r="A273" s="21"/>
      <c r="B273" s="91" t="s">
        <v>496</v>
      </c>
      <c r="C273" s="91" t="n">
        <v>89610</v>
      </c>
      <c r="D273" s="51" t="s">
        <v>22</v>
      </c>
      <c r="E273" s="92" t="s">
        <v>497</v>
      </c>
      <c r="F273" s="51" t="s">
        <v>30</v>
      </c>
      <c r="G273" s="54" t="n">
        <v>4</v>
      </c>
      <c r="H273" s="54" t="n">
        <v>13.15</v>
      </c>
      <c r="I273" s="55" t="n">
        <f aca="false">(H273*J$7)+H273</f>
        <v>16.79255</v>
      </c>
      <c r="J273" s="55" t="n">
        <f aca="false">G273*I273</f>
        <v>67.1702</v>
      </c>
    </row>
    <row r="274" s="79" customFormat="true" ht="30" hidden="false" customHeight="true" outlineLevel="1" collapsed="false">
      <c r="A274" s="21"/>
      <c r="B274" s="91" t="s">
        <v>498</v>
      </c>
      <c r="C274" s="91" t="n">
        <v>89616</v>
      </c>
      <c r="D274" s="51" t="s">
        <v>22</v>
      </c>
      <c r="E274" s="92" t="s">
        <v>499</v>
      </c>
      <c r="F274" s="51" t="s">
        <v>30</v>
      </c>
      <c r="G274" s="54" t="n">
        <v>4</v>
      </c>
      <c r="H274" s="54" t="n">
        <v>27.44</v>
      </c>
      <c r="I274" s="55" t="n">
        <f aca="false">(H274*J$7)+H274</f>
        <v>35.04088</v>
      </c>
      <c r="J274" s="55" t="n">
        <f aca="false">G274*I274</f>
        <v>140.16352</v>
      </c>
    </row>
    <row r="275" s="79" customFormat="true" ht="18.75" hidden="false" customHeight="true" outlineLevel="1" collapsed="false">
      <c r="A275" s="21"/>
      <c r="B275" s="91" t="s">
        <v>500</v>
      </c>
      <c r="C275" s="91" t="s">
        <v>501</v>
      </c>
      <c r="D275" s="51" t="s">
        <v>33</v>
      </c>
      <c r="E275" s="92" t="s">
        <v>502</v>
      </c>
      <c r="F275" s="51" t="s">
        <v>30</v>
      </c>
      <c r="G275" s="54" t="n">
        <v>4</v>
      </c>
      <c r="H275" s="54" t="n">
        <v>4.95</v>
      </c>
      <c r="I275" s="55" t="n">
        <f aca="false">(H275*J$7)+H275</f>
        <v>6.32115</v>
      </c>
      <c r="J275" s="55" t="n">
        <f aca="false">G275*I275</f>
        <v>25.2846</v>
      </c>
    </row>
    <row r="276" s="79" customFormat="true" ht="18.75" hidden="false" customHeight="true" outlineLevel="1" collapsed="false">
      <c r="A276" s="21"/>
      <c r="B276" s="91" t="s">
        <v>503</v>
      </c>
      <c r="C276" s="91" t="s">
        <v>504</v>
      </c>
      <c r="D276" s="51" t="s">
        <v>33</v>
      </c>
      <c r="E276" s="92" t="s">
        <v>505</v>
      </c>
      <c r="F276" s="51" t="s">
        <v>30</v>
      </c>
      <c r="G276" s="54" t="n">
        <v>23</v>
      </c>
      <c r="H276" s="54" t="n">
        <v>14.37</v>
      </c>
      <c r="I276" s="55" t="n">
        <f aca="false">(H276*J$7)+H276</f>
        <v>18.35049</v>
      </c>
      <c r="J276" s="55" t="n">
        <f aca="false">G276*I276</f>
        <v>422.06127</v>
      </c>
    </row>
    <row r="277" s="79" customFormat="true" ht="18.75" hidden="false" customHeight="true" outlineLevel="1" collapsed="false">
      <c r="A277" s="21"/>
      <c r="B277" s="91" t="s">
        <v>506</v>
      </c>
      <c r="C277" s="91" t="s">
        <v>507</v>
      </c>
      <c r="D277" s="51" t="s">
        <v>33</v>
      </c>
      <c r="E277" s="92" t="s">
        <v>508</v>
      </c>
      <c r="F277" s="51" t="s">
        <v>30</v>
      </c>
      <c r="G277" s="54" t="n">
        <v>12</v>
      </c>
      <c r="H277" s="54" t="n">
        <v>31.24</v>
      </c>
      <c r="I277" s="55" t="n">
        <f aca="false">(H277*J$7)+H277</f>
        <v>39.89348</v>
      </c>
      <c r="J277" s="55" t="n">
        <f aca="false">G277*I277</f>
        <v>478.72176</v>
      </c>
    </row>
    <row r="278" s="79" customFormat="true" ht="18.75" hidden="false" customHeight="true" outlineLevel="1" collapsed="false">
      <c r="A278" s="21"/>
      <c r="B278" s="91" t="s">
        <v>509</v>
      </c>
      <c r="C278" s="91" t="s">
        <v>510</v>
      </c>
      <c r="D278" s="51" t="s">
        <v>33</v>
      </c>
      <c r="E278" s="92" t="s">
        <v>511</v>
      </c>
      <c r="F278" s="51" t="s">
        <v>30</v>
      </c>
      <c r="G278" s="54" t="n">
        <v>4</v>
      </c>
      <c r="H278" s="54" t="n">
        <v>34.13</v>
      </c>
      <c r="I278" s="55" t="n">
        <f aca="false">(H278*J$7)+H278</f>
        <v>43.58401</v>
      </c>
      <c r="J278" s="55" t="n">
        <f aca="false">G278*I278</f>
        <v>174.33604</v>
      </c>
    </row>
    <row r="279" s="79" customFormat="true" ht="18.75" hidden="false" customHeight="true" outlineLevel="1" collapsed="false">
      <c r="A279" s="21"/>
      <c r="B279" s="91" t="s">
        <v>512</v>
      </c>
      <c r="C279" s="93" t="s">
        <v>513</v>
      </c>
      <c r="D279" s="51" t="s">
        <v>33</v>
      </c>
      <c r="E279" s="92" t="s">
        <v>514</v>
      </c>
      <c r="F279" s="51" t="s">
        <v>30</v>
      </c>
      <c r="G279" s="54" t="n">
        <v>2</v>
      </c>
      <c r="H279" s="54" t="n">
        <v>76.78</v>
      </c>
      <c r="I279" s="55" t="n">
        <f aca="false">(H279*J$7)+H279</f>
        <v>98.04806</v>
      </c>
      <c r="J279" s="55" t="n">
        <f aca="false">G279*I279</f>
        <v>196.09612</v>
      </c>
    </row>
    <row r="280" s="79" customFormat="true" ht="18.75" hidden="false" customHeight="true" outlineLevel="1" collapsed="false">
      <c r="A280" s="21"/>
      <c r="B280" s="91" t="s">
        <v>515</v>
      </c>
      <c r="C280" s="91" t="s">
        <v>516</v>
      </c>
      <c r="D280" s="51" t="s">
        <v>33</v>
      </c>
      <c r="E280" s="92" t="s">
        <v>517</v>
      </c>
      <c r="F280" s="51" t="s">
        <v>30</v>
      </c>
      <c r="G280" s="54" t="n">
        <v>35</v>
      </c>
      <c r="H280" s="54" t="n">
        <v>9.92</v>
      </c>
      <c r="I280" s="55" t="n">
        <f aca="false">(H280*J$7)+H280</f>
        <v>12.66784</v>
      </c>
      <c r="J280" s="55" t="n">
        <f aca="false">G280*I280</f>
        <v>443.3744</v>
      </c>
    </row>
    <row r="281" s="79" customFormat="true" ht="18.75" hidden="false" customHeight="true" outlineLevel="1" collapsed="false">
      <c r="A281" s="21"/>
      <c r="B281" s="91" t="s">
        <v>518</v>
      </c>
      <c r="C281" s="91" t="s">
        <v>519</v>
      </c>
      <c r="D281" s="51" t="s">
        <v>33</v>
      </c>
      <c r="E281" s="92" t="s">
        <v>520</v>
      </c>
      <c r="F281" s="51" t="s">
        <v>30</v>
      </c>
      <c r="G281" s="54" t="n">
        <v>2</v>
      </c>
      <c r="H281" s="54" t="n">
        <v>10.01</v>
      </c>
      <c r="I281" s="55" t="n">
        <f aca="false">(H281*J$7)+H281</f>
        <v>12.78277</v>
      </c>
      <c r="J281" s="55" t="n">
        <f aca="false">G281*I281</f>
        <v>25.56554</v>
      </c>
    </row>
    <row r="282" s="79" customFormat="true" ht="18.75" hidden="false" customHeight="true" outlineLevel="1" collapsed="false">
      <c r="A282" s="21"/>
      <c r="B282" s="91" t="s">
        <v>521</v>
      </c>
      <c r="C282" s="91" t="s">
        <v>522</v>
      </c>
      <c r="D282" s="51" t="s">
        <v>33</v>
      </c>
      <c r="E282" s="92" t="s">
        <v>523</v>
      </c>
      <c r="F282" s="51" t="s">
        <v>30</v>
      </c>
      <c r="G282" s="54" t="n">
        <v>4</v>
      </c>
      <c r="H282" s="54" t="n">
        <v>14.8</v>
      </c>
      <c r="I282" s="55" t="n">
        <f aca="false">(H282*J$7)+H282</f>
        <v>18.8996</v>
      </c>
      <c r="J282" s="55" t="n">
        <f aca="false">G282*I282</f>
        <v>75.5984</v>
      </c>
    </row>
    <row r="283" s="79" customFormat="true" ht="18.75" hidden="false" customHeight="true" outlineLevel="1" collapsed="false">
      <c r="A283" s="21"/>
      <c r="B283" s="91" t="s">
        <v>524</v>
      </c>
      <c r="C283" s="91" t="s">
        <v>525</v>
      </c>
      <c r="D283" s="51" t="s">
        <v>33</v>
      </c>
      <c r="E283" s="92" t="s">
        <v>526</v>
      </c>
      <c r="F283" s="51" t="s">
        <v>30</v>
      </c>
      <c r="G283" s="54" t="n">
        <v>2</v>
      </c>
      <c r="H283" s="54" t="n">
        <v>26.41</v>
      </c>
      <c r="I283" s="55" t="n">
        <f aca="false">(H283*J$7)+H283</f>
        <v>33.72557</v>
      </c>
      <c r="J283" s="55" t="n">
        <f aca="false">G283*I283</f>
        <v>67.45114</v>
      </c>
    </row>
    <row r="284" s="79" customFormat="true" ht="18.75" hidden="false" customHeight="true" outlineLevel="1" collapsed="false">
      <c r="A284" s="21"/>
      <c r="B284" s="91" t="s">
        <v>527</v>
      </c>
      <c r="C284" s="91" t="s">
        <v>528</v>
      </c>
      <c r="D284" s="51" t="s">
        <v>33</v>
      </c>
      <c r="E284" s="92" t="s">
        <v>529</v>
      </c>
      <c r="F284" s="51" t="s">
        <v>30</v>
      </c>
      <c r="G284" s="54" t="n">
        <v>6</v>
      </c>
      <c r="H284" s="54" t="n">
        <v>25.89</v>
      </c>
      <c r="I284" s="55" t="n">
        <f aca="false">(H284*J$7)+H284</f>
        <v>33.06153</v>
      </c>
      <c r="J284" s="55" t="n">
        <f aca="false">G284*I284</f>
        <v>198.36918</v>
      </c>
    </row>
    <row r="285" s="79" customFormat="true" ht="18.75" hidden="false" customHeight="true" outlineLevel="1" collapsed="false">
      <c r="A285" s="21"/>
      <c r="B285" s="91" t="s">
        <v>530</v>
      </c>
      <c r="C285" s="91" t="n">
        <v>89485</v>
      </c>
      <c r="D285" s="51" t="s">
        <v>22</v>
      </c>
      <c r="E285" s="92" t="s">
        <v>531</v>
      </c>
      <c r="F285" s="51" t="s">
        <v>30</v>
      </c>
      <c r="G285" s="54" t="n">
        <v>6</v>
      </c>
      <c r="H285" s="54" t="n">
        <v>3.75</v>
      </c>
      <c r="I285" s="55" t="n">
        <f aca="false">(H285*J$7)+H285</f>
        <v>4.78875</v>
      </c>
      <c r="J285" s="55" t="n">
        <f aca="false">G285*I285</f>
        <v>28.7325</v>
      </c>
    </row>
    <row r="286" s="79" customFormat="true" ht="18.75" hidden="false" customHeight="true" outlineLevel="1" collapsed="false">
      <c r="A286" s="21"/>
      <c r="B286" s="91" t="s">
        <v>532</v>
      </c>
      <c r="C286" s="91" t="n">
        <v>89493</v>
      </c>
      <c r="D286" s="51" t="s">
        <v>22</v>
      </c>
      <c r="E286" s="92" t="s">
        <v>533</v>
      </c>
      <c r="F286" s="51" t="s">
        <v>30</v>
      </c>
      <c r="G286" s="54" t="n">
        <v>2</v>
      </c>
      <c r="H286" s="54" t="n">
        <v>6.29</v>
      </c>
      <c r="I286" s="55" t="n">
        <f aca="false">(H286*J$7)+H286</f>
        <v>8.03233</v>
      </c>
      <c r="J286" s="55" t="n">
        <f aca="false">G286*I286</f>
        <v>16.06466</v>
      </c>
    </row>
    <row r="287" s="79" customFormat="true" ht="18.75" hidden="false" customHeight="true" outlineLevel="1" collapsed="false">
      <c r="A287" s="21"/>
      <c r="B287" s="91" t="s">
        <v>534</v>
      </c>
      <c r="C287" s="91" t="n">
        <v>89502</v>
      </c>
      <c r="D287" s="51" t="s">
        <v>22</v>
      </c>
      <c r="E287" s="92" t="s">
        <v>535</v>
      </c>
      <c r="F287" s="51" t="s">
        <v>30</v>
      </c>
      <c r="G287" s="54" t="n">
        <v>6</v>
      </c>
      <c r="H287" s="54" t="n">
        <v>10.37</v>
      </c>
      <c r="I287" s="55" t="n">
        <f aca="false">(H287*J$7)+H287</f>
        <v>13.24249</v>
      </c>
      <c r="J287" s="55" t="n">
        <f aca="false">G287*I287</f>
        <v>79.45494</v>
      </c>
    </row>
    <row r="288" s="79" customFormat="true" ht="18.75" hidden="false" customHeight="true" outlineLevel="1" collapsed="false">
      <c r="A288" s="21"/>
      <c r="B288" s="91" t="s">
        <v>536</v>
      </c>
      <c r="C288" s="91" t="n">
        <v>89515</v>
      </c>
      <c r="D288" s="51" t="s">
        <v>22</v>
      </c>
      <c r="E288" s="92" t="s">
        <v>537</v>
      </c>
      <c r="F288" s="51" t="s">
        <v>30</v>
      </c>
      <c r="G288" s="54" t="n">
        <v>5</v>
      </c>
      <c r="H288" s="54" t="n">
        <v>53.06</v>
      </c>
      <c r="I288" s="55" t="n">
        <f aca="false">(H288*J$7)+H288</f>
        <v>67.75762</v>
      </c>
      <c r="J288" s="55" t="n">
        <f aca="false">G288*I288</f>
        <v>338.7881</v>
      </c>
    </row>
    <row r="289" s="79" customFormat="true" ht="18.75" hidden="false" customHeight="true" outlineLevel="1" collapsed="false">
      <c r="A289" s="21"/>
      <c r="B289" s="91" t="s">
        <v>538</v>
      </c>
      <c r="C289" s="91" t="n">
        <v>89523</v>
      </c>
      <c r="D289" s="51" t="s">
        <v>22</v>
      </c>
      <c r="E289" s="92" t="s">
        <v>539</v>
      </c>
      <c r="F289" s="51" t="s">
        <v>30</v>
      </c>
      <c r="G289" s="54" t="n">
        <v>1</v>
      </c>
      <c r="H289" s="54" t="n">
        <v>62.49</v>
      </c>
      <c r="I289" s="55" t="n">
        <f aca="false">(H289*J$7)+H289</f>
        <v>79.79973</v>
      </c>
      <c r="J289" s="55" t="n">
        <f aca="false">G289*I289</f>
        <v>79.79973</v>
      </c>
    </row>
    <row r="290" s="79" customFormat="true" ht="18.75" hidden="false" customHeight="true" outlineLevel="1" collapsed="false">
      <c r="A290" s="21"/>
      <c r="B290" s="91" t="s">
        <v>540</v>
      </c>
      <c r="C290" s="91" t="n">
        <v>89358</v>
      </c>
      <c r="D290" s="51" t="s">
        <v>22</v>
      </c>
      <c r="E290" s="92" t="s">
        <v>541</v>
      </c>
      <c r="F290" s="51" t="s">
        <v>30</v>
      </c>
      <c r="G290" s="54" t="n">
        <v>4</v>
      </c>
      <c r="H290" s="54" t="n">
        <v>5.55</v>
      </c>
      <c r="I290" s="55" t="n">
        <f aca="false">(H290*J$7)+H290</f>
        <v>7.08735</v>
      </c>
      <c r="J290" s="55" t="n">
        <f aca="false">G290*I290</f>
        <v>28.3494</v>
      </c>
    </row>
    <row r="291" s="79" customFormat="true" ht="18.75" hidden="false" customHeight="true" outlineLevel="1" collapsed="false">
      <c r="A291" s="21"/>
      <c r="B291" s="91" t="s">
        <v>542</v>
      </c>
      <c r="C291" s="91" t="n">
        <v>89362</v>
      </c>
      <c r="D291" s="51" t="s">
        <v>22</v>
      </c>
      <c r="E291" s="92" t="s">
        <v>543</v>
      </c>
      <c r="F291" s="51" t="s">
        <v>30</v>
      </c>
      <c r="G291" s="54" t="n">
        <v>155</v>
      </c>
      <c r="H291" s="54" t="n">
        <v>6.57</v>
      </c>
      <c r="I291" s="55" t="n">
        <f aca="false">(H291*J$7)+H291</f>
        <v>8.38989</v>
      </c>
      <c r="J291" s="55" t="n">
        <f aca="false">G291*I291</f>
        <v>1300.43295</v>
      </c>
    </row>
    <row r="292" s="79" customFormat="true" ht="18.75" hidden="false" customHeight="true" outlineLevel="1" collapsed="false">
      <c r="A292" s="21"/>
      <c r="B292" s="91" t="s">
        <v>544</v>
      </c>
      <c r="C292" s="91" t="n">
        <v>89367</v>
      </c>
      <c r="D292" s="51" t="s">
        <v>22</v>
      </c>
      <c r="E292" s="92" t="s">
        <v>545</v>
      </c>
      <c r="F292" s="51" t="s">
        <v>30</v>
      </c>
      <c r="G292" s="54" t="n">
        <v>3</v>
      </c>
      <c r="H292" s="54" t="n">
        <v>8.78</v>
      </c>
      <c r="I292" s="55" t="n">
        <f aca="false">(H292*J$7)+H292</f>
        <v>11.21206</v>
      </c>
      <c r="J292" s="55" t="n">
        <f aca="false">G292*I292</f>
        <v>33.63618</v>
      </c>
    </row>
    <row r="293" s="79" customFormat="true" ht="18.75" hidden="false" customHeight="true" outlineLevel="1" collapsed="false">
      <c r="A293" s="21"/>
      <c r="B293" s="91" t="s">
        <v>546</v>
      </c>
      <c r="C293" s="91" t="n">
        <v>89501</v>
      </c>
      <c r="D293" s="51" t="s">
        <v>22</v>
      </c>
      <c r="E293" s="92" t="s">
        <v>547</v>
      </c>
      <c r="F293" s="51" t="s">
        <v>30</v>
      </c>
      <c r="G293" s="54" t="n">
        <v>30</v>
      </c>
      <c r="H293" s="54" t="n">
        <v>9.19</v>
      </c>
      <c r="I293" s="55" t="n">
        <f aca="false">(H293*J$7)+H293</f>
        <v>11.73563</v>
      </c>
      <c r="J293" s="55" t="n">
        <f aca="false">G293*I293</f>
        <v>352.0689</v>
      </c>
    </row>
    <row r="294" s="79" customFormat="true" ht="18.75" hidden="false" customHeight="true" outlineLevel="1" collapsed="false">
      <c r="A294" s="21"/>
      <c r="B294" s="91" t="s">
        <v>548</v>
      </c>
      <c r="C294" s="91" t="n">
        <v>89505</v>
      </c>
      <c r="D294" s="51" t="s">
        <v>22</v>
      </c>
      <c r="E294" s="92" t="s">
        <v>549</v>
      </c>
      <c r="F294" s="51" t="s">
        <v>30</v>
      </c>
      <c r="G294" s="54" t="n">
        <v>15</v>
      </c>
      <c r="H294" s="54" t="n">
        <v>22.96</v>
      </c>
      <c r="I294" s="55" t="n">
        <f aca="false">(H294*J$7)+H294</f>
        <v>29.31992</v>
      </c>
      <c r="J294" s="55" t="n">
        <f aca="false">G294*I294</f>
        <v>439.7988</v>
      </c>
    </row>
    <row r="295" s="79" customFormat="true" ht="18.75" hidden="false" customHeight="true" outlineLevel="1" collapsed="false">
      <c r="A295" s="21"/>
      <c r="B295" s="91" t="s">
        <v>550</v>
      </c>
      <c r="C295" s="91" t="n">
        <v>89521</v>
      </c>
      <c r="D295" s="51" t="s">
        <v>22</v>
      </c>
      <c r="E295" s="92" t="s">
        <v>551</v>
      </c>
      <c r="F295" s="51" t="s">
        <v>30</v>
      </c>
      <c r="G295" s="54" t="n">
        <v>7</v>
      </c>
      <c r="H295" s="54" t="n">
        <v>82.74</v>
      </c>
      <c r="I295" s="55" t="n">
        <f aca="false">(H295*J$7)+H295</f>
        <v>105.65898</v>
      </c>
      <c r="J295" s="55" t="n">
        <f aca="false">G295*I295</f>
        <v>739.61286</v>
      </c>
    </row>
    <row r="296" s="79" customFormat="true" ht="18.75" hidden="false" customHeight="true" outlineLevel="1" collapsed="false">
      <c r="A296" s="21"/>
      <c r="B296" s="91" t="s">
        <v>552</v>
      </c>
      <c r="C296" s="91" t="n">
        <v>89521</v>
      </c>
      <c r="D296" s="51" t="s">
        <v>22</v>
      </c>
      <c r="E296" s="92" t="s">
        <v>553</v>
      </c>
      <c r="F296" s="51" t="s">
        <v>30</v>
      </c>
      <c r="G296" s="54" t="n">
        <v>14</v>
      </c>
      <c r="H296" s="54" t="n">
        <v>82.74</v>
      </c>
      <c r="I296" s="55" t="n">
        <f aca="false">(H296*J$7)+H296</f>
        <v>105.65898</v>
      </c>
      <c r="J296" s="55" t="n">
        <f aca="false">G296*I296</f>
        <v>1479.22572</v>
      </c>
    </row>
    <row r="297" s="79" customFormat="true" ht="18.75" hidden="false" customHeight="true" outlineLevel="1" collapsed="false">
      <c r="A297" s="21"/>
      <c r="B297" s="91" t="s">
        <v>554</v>
      </c>
      <c r="C297" s="91" t="n">
        <v>89529</v>
      </c>
      <c r="D297" s="51" t="s">
        <v>22</v>
      </c>
      <c r="E297" s="92" t="s">
        <v>555</v>
      </c>
      <c r="F297" s="51" t="s">
        <v>30</v>
      </c>
      <c r="G297" s="54" t="n">
        <v>8</v>
      </c>
      <c r="H297" s="54" t="n">
        <v>25.27</v>
      </c>
      <c r="I297" s="55" t="n">
        <f aca="false">(H297*J$7)+H297</f>
        <v>32.26979</v>
      </c>
      <c r="J297" s="55" t="n">
        <f aca="false">G297*I297</f>
        <v>258.15832</v>
      </c>
    </row>
    <row r="298" s="79" customFormat="true" ht="18.75" hidden="false" customHeight="true" outlineLevel="1" collapsed="false">
      <c r="A298" s="21"/>
      <c r="B298" s="91" t="s">
        <v>556</v>
      </c>
      <c r="C298" s="91" t="n">
        <v>89645</v>
      </c>
      <c r="D298" s="51" t="s">
        <v>22</v>
      </c>
      <c r="E298" s="92" t="s">
        <v>557</v>
      </c>
      <c r="F298" s="51" t="s">
        <v>30</v>
      </c>
      <c r="G298" s="54" t="n">
        <v>2</v>
      </c>
      <c r="H298" s="54" t="n">
        <v>17.6</v>
      </c>
      <c r="I298" s="55" t="n">
        <f aca="false">(H298*J$7)+H298</f>
        <v>22.4752</v>
      </c>
      <c r="J298" s="55" t="n">
        <f aca="false">G298*I298</f>
        <v>44.9504</v>
      </c>
    </row>
    <row r="299" s="79" customFormat="true" ht="18.75" hidden="false" customHeight="true" outlineLevel="1" collapsed="false">
      <c r="A299" s="21"/>
      <c r="B299" s="91" t="s">
        <v>558</v>
      </c>
      <c r="C299" s="91" t="n">
        <v>90373</v>
      </c>
      <c r="D299" s="51" t="s">
        <v>22</v>
      </c>
      <c r="E299" s="92" t="s">
        <v>559</v>
      </c>
      <c r="F299" s="51" t="s">
        <v>30</v>
      </c>
      <c r="G299" s="54" t="n">
        <v>20</v>
      </c>
      <c r="H299" s="54" t="n">
        <v>10.16</v>
      </c>
      <c r="I299" s="55" t="n">
        <f aca="false">(H299*J$7)+H299</f>
        <v>12.97432</v>
      </c>
      <c r="J299" s="55" t="n">
        <f aca="false">G299*I299</f>
        <v>259.4864</v>
      </c>
    </row>
    <row r="300" s="79" customFormat="true" ht="30" hidden="false" customHeight="true" outlineLevel="1" collapsed="false">
      <c r="A300" s="21"/>
      <c r="B300" s="91" t="s">
        <v>560</v>
      </c>
      <c r="C300" s="91" t="n">
        <v>89645</v>
      </c>
      <c r="D300" s="51" t="s">
        <v>22</v>
      </c>
      <c r="E300" s="92" t="s">
        <v>561</v>
      </c>
      <c r="F300" s="51" t="s">
        <v>30</v>
      </c>
      <c r="G300" s="54" t="n">
        <v>86</v>
      </c>
      <c r="H300" s="54" t="n">
        <v>17.6</v>
      </c>
      <c r="I300" s="55" t="n">
        <f aca="false">(H300*J$7)+H300</f>
        <v>22.4752</v>
      </c>
      <c r="J300" s="55" t="n">
        <f aca="false">G300*I300</f>
        <v>1932.8672</v>
      </c>
    </row>
    <row r="301" s="79" customFormat="true" ht="18.75" hidden="false" customHeight="true" outlineLevel="1" collapsed="false">
      <c r="A301" s="21"/>
      <c r="B301" s="91" t="s">
        <v>562</v>
      </c>
      <c r="C301" s="91" t="n">
        <v>89395</v>
      </c>
      <c r="D301" s="51" t="s">
        <v>22</v>
      </c>
      <c r="E301" s="92" t="s">
        <v>563</v>
      </c>
      <c r="F301" s="51" t="s">
        <v>30</v>
      </c>
      <c r="G301" s="54" t="n">
        <v>38</v>
      </c>
      <c r="H301" s="54" t="n">
        <v>9.06</v>
      </c>
      <c r="I301" s="55" t="n">
        <f aca="false">(H301*J$7)+H301</f>
        <v>11.56962</v>
      </c>
      <c r="J301" s="55" t="n">
        <f aca="false">G301*I301</f>
        <v>439.64556</v>
      </c>
    </row>
    <row r="302" s="79" customFormat="true" ht="18.75" hidden="false" customHeight="true" outlineLevel="1" collapsed="false">
      <c r="A302" s="21"/>
      <c r="B302" s="91" t="s">
        <v>564</v>
      </c>
      <c r="C302" s="91" t="n">
        <v>89443</v>
      </c>
      <c r="D302" s="51" t="s">
        <v>22</v>
      </c>
      <c r="E302" s="92" t="s">
        <v>565</v>
      </c>
      <c r="F302" s="51" t="s">
        <v>30</v>
      </c>
      <c r="G302" s="54" t="n">
        <v>3</v>
      </c>
      <c r="H302" s="54" t="n">
        <v>9.19</v>
      </c>
      <c r="I302" s="55" t="n">
        <f aca="false">(H302*J$7)+H302</f>
        <v>11.73563</v>
      </c>
      <c r="J302" s="55" t="n">
        <f aca="false">G302*I302</f>
        <v>35.20689</v>
      </c>
    </row>
    <row r="303" s="79" customFormat="true" ht="18.75" hidden="false" customHeight="true" outlineLevel="1" collapsed="false">
      <c r="A303" s="21"/>
      <c r="B303" s="91" t="s">
        <v>566</v>
      </c>
      <c r="C303" s="91" t="n">
        <v>89625</v>
      </c>
      <c r="D303" s="51" t="s">
        <v>22</v>
      </c>
      <c r="E303" s="92" t="s">
        <v>567</v>
      </c>
      <c r="F303" s="51" t="s">
        <v>30</v>
      </c>
      <c r="G303" s="54" t="n">
        <v>19</v>
      </c>
      <c r="H303" s="54" t="n">
        <v>14.22</v>
      </c>
      <c r="I303" s="55" t="n">
        <f aca="false">(H303*J$7)+H303</f>
        <v>18.15894</v>
      </c>
      <c r="J303" s="55" t="n">
        <f aca="false">G303*I303</f>
        <v>345.01986</v>
      </c>
    </row>
    <row r="304" s="79" customFormat="true" ht="18.75" hidden="false" customHeight="true" outlineLevel="1" collapsed="false">
      <c r="A304" s="21"/>
      <c r="B304" s="91" t="s">
        <v>568</v>
      </c>
      <c r="C304" s="91" t="n">
        <v>89566</v>
      </c>
      <c r="D304" s="51" t="s">
        <v>22</v>
      </c>
      <c r="E304" s="92" t="s">
        <v>569</v>
      </c>
      <c r="F304" s="51" t="s">
        <v>30</v>
      </c>
      <c r="G304" s="54" t="n">
        <v>6</v>
      </c>
      <c r="H304" s="54" t="n">
        <v>26.43</v>
      </c>
      <c r="I304" s="55" t="n">
        <f aca="false">(H304*J$7)+H304</f>
        <v>33.75111</v>
      </c>
      <c r="J304" s="55" t="n">
        <f aca="false">G304*I304</f>
        <v>202.50666</v>
      </c>
    </row>
    <row r="305" s="79" customFormat="true" ht="18.75" hidden="false" customHeight="true" outlineLevel="1" collapsed="false">
      <c r="A305" s="21"/>
      <c r="B305" s="91" t="s">
        <v>570</v>
      </c>
      <c r="C305" s="91" t="n">
        <v>89566</v>
      </c>
      <c r="D305" s="51" t="s">
        <v>22</v>
      </c>
      <c r="E305" s="92" t="s">
        <v>571</v>
      </c>
      <c r="F305" s="51" t="s">
        <v>30</v>
      </c>
      <c r="G305" s="54" t="n">
        <v>10</v>
      </c>
      <c r="H305" s="54" t="n">
        <v>26.43</v>
      </c>
      <c r="I305" s="55" t="n">
        <f aca="false">(H305*J$7)+H305</f>
        <v>33.75111</v>
      </c>
      <c r="J305" s="55" t="n">
        <f aca="false">G305*I305</f>
        <v>337.5111</v>
      </c>
    </row>
    <row r="306" s="79" customFormat="true" ht="18.75" hidden="false" customHeight="true" outlineLevel="1" collapsed="false">
      <c r="A306" s="21"/>
      <c r="B306" s="91" t="s">
        <v>572</v>
      </c>
      <c r="C306" s="91" t="n">
        <v>89559</v>
      </c>
      <c r="D306" s="51" t="s">
        <v>22</v>
      </c>
      <c r="E306" s="92" t="s">
        <v>573</v>
      </c>
      <c r="F306" s="51" t="s">
        <v>30</v>
      </c>
      <c r="G306" s="54" t="n">
        <v>2</v>
      </c>
      <c r="H306" s="54" t="n">
        <v>35.81</v>
      </c>
      <c r="I306" s="55" t="n">
        <f aca="false">(H306*J$7)+H306</f>
        <v>45.72937</v>
      </c>
      <c r="J306" s="55" t="n">
        <f aca="false">G306*I306</f>
        <v>91.45874</v>
      </c>
    </row>
    <row r="307" s="79" customFormat="true" ht="18.75" hidden="false" customHeight="true" outlineLevel="1" collapsed="false">
      <c r="A307" s="21"/>
      <c r="B307" s="91" t="s">
        <v>574</v>
      </c>
      <c r="C307" s="91" t="n">
        <v>89622</v>
      </c>
      <c r="D307" s="51" t="s">
        <v>22</v>
      </c>
      <c r="E307" s="92" t="s">
        <v>575</v>
      </c>
      <c r="F307" s="51" t="s">
        <v>30</v>
      </c>
      <c r="G307" s="54" t="n">
        <v>1</v>
      </c>
      <c r="H307" s="54" t="n">
        <v>8.84</v>
      </c>
      <c r="I307" s="55" t="n">
        <f aca="false">(H307*J$7)+H307</f>
        <v>11.28868</v>
      </c>
      <c r="J307" s="55" t="n">
        <f aca="false">G307*I307</f>
        <v>11.28868</v>
      </c>
    </row>
    <row r="308" s="79" customFormat="true" ht="18.75" hidden="false" customHeight="true" outlineLevel="1" collapsed="false">
      <c r="A308" s="21"/>
      <c r="B308" s="91" t="s">
        <v>576</v>
      </c>
      <c r="C308" s="91" t="n">
        <v>89627</v>
      </c>
      <c r="D308" s="51" t="s">
        <v>22</v>
      </c>
      <c r="E308" s="92" t="s">
        <v>577</v>
      </c>
      <c r="F308" s="51" t="s">
        <v>30</v>
      </c>
      <c r="G308" s="54" t="n">
        <v>23</v>
      </c>
      <c r="H308" s="54" t="n">
        <v>13.45</v>
      </c>
      <c r="I308" s="55" t="n">
        <f aca="false">(H308*J$7)+H308</f>
        <v>17.17565</v>
      </c>
      <c r="J308" s="55" t="n">
        <f aca="false">G308*I308</f>
        <v>395.03995</v>
      </c>
    </row>
    <row r="309" s="79" customFormat="true" ht="18.75" hidden="false" customHeight="true" outlineLevel="1" collapsed="false">
      <c r="A309" s="21"/>
      <c r="B309" s="91" t="s">
        <v>578</v>
      </c>
      <c r="C309" s="91" t="n">
        <v>89626</v>
      </c>
      <c r="D309" s="51" t="s">
        <v>22</v>
      </c>
      <c r="E309" s="92" t="s">
        <v>579</v>
      </c>
      <c r="F309" s="51" t="s">
        <v>30</v>
      </c>
      <c r="G309" s="54" t="n">
        <v>1</v>
      </c>
      <c r="H309" s="54" t="n">
        <v>19.42</v>
      </c>
      <c r="I309" s="55" t="n">
        <f aca="false">(H309*J$7)+H309</f>
        <v>24.79934</v>
      </c>
      <c r="J309" s="55" t="n">
        <f aca="false">G309*I309</f>
        <v>24.79934</v>
      </c>
    </row>
    <row r="310" s="79" customFormat="true" ht="18.75" hidden="false" customHeight="true" outlineLevel="1" collapsed="false">
      <c r="A310" s="21"/>
      <c r="B310" s="91" t="s">
        <v>580</v>
      </c>
      <c r="C310" s="91" t="n">
        <v>89630</v>
      </c>
      <c r="D310" s="51" t="s">
        <v>22</v>
      </c>
      <c r="E310" s="92" t="s">
        <v>581</v>
      </c>
      <c r="F310" s="51" t="s">
        <v>30</v>
      </c>
      <c r="G310" s="54" t="n">
        <v>7</v>
      </c>
      <c r="H310" s="54" t="n">
        <v>45.99</v>
      </c>
      <c r="I310" s="55" t="n">
        <f aca="false">(H310*J$7)+H310</f>
        <v>58.72923</v>
      </c>
      <c r="J310" s="55" t="n">
        <f aca="false">G310*I310</f>
        <v>411.10461</v>
      </c>
    </row>
    <row r="311" s="79" customFormat="true" ht="18.75" hidden="false" customHeight="true" outlineLevel="1" collapsed="false">
      <c r="A311" s="21"/>
      <c r="B311" s="91" t="s">
        <v>582</v>
      </c>
      <c r="C311" s="91" t="n">
        <v>89630</v>
      </c>
      <c r="D311" s="51" t="s">
        <v>22</v>
      </c>
      <c r="E311" s="92" t="s">
        <v>583</v>
      </c>
      <c r="F311" s="51" t="s">
        <v>30</v>
      </c>
      <c r="G311" s="54" t="n">
        <v>10</v>
      </c>
      <c r="H311" s="54" t="n">
        <v>45.99</v>
      </c>
      <c r="I311" s="55" t="n">
        <f aca="false">(H311*J$7)+H311</f>
        <v>58.72923</v>
      </c>
      <c r="J311" s="55" t="n">
        <f aca="false">G311*I311</f>
        <v>587.2923</v>
      </c>
    </row>
    <row r="312" s="79" customFormat="true" ht="18.75" hidden="false" customHeight="true" outlineLevel="1" collapsed="false">
      <c r="A312" s="21"/>
      <c r="B312" s="91" t="s">
        <v>584</v>
      </c>
      <c r="C312" s="91" t="n">
        <v>89630</v>
      </c>
      <c r="D312" s="51" t="s">
        <v>22</v>
      </c>
      <c r="E312" s="92" t="s">
        <v>585</v>
      </c>
      <c r="F312" s="51" t="s">
        <v>30</v>
      </c>
      <c r="G312" s="54" t="n">
        <v>4</v>
      </c>
      <c r="H312" s="54" t="n">
        <v>45.99</v>
      </c>
      <c r="I312" s="55" t="n">
        <f aca="false">(H312*J$7)+H312</f>
        <v>58.72923</v>
      </c>
      <c r="J312" s="55" t="n">
        <f aca="false">G312*I312</f>
        <v>234.91692</v>
      </c>
    </row>
    <row r="313" s="79" customFormat="true" ht="18.75" hidden="false" customHeight="true" outlineLevel="1" collapsed="false">
      <c r="A313" s="21"/>
      <c r="B313" s="91" t="s">
        <v>586</v>
      </c>
      <c r="C313" s="91" t="n">
        <v>89632</v>
      </c>
      <c r="D313" s="51" t="s">
        <v>22</v>
      </c>
      <c r="E313" s="92" t="s">
        <v>587</v>
      </c>
      <c r="F313" s="51" t="s">
        <v>30</v>
      </c>
      <c r="G313" s="54" t="n">
        <v>5</v>
      </c>
      <c r="H313" s="54" t="n">
        <v>66.16</v>
      </c>
      <c r="I313" s="55" t="n">
        <f aca="false">(H313*J$7)+H313</f>
        <v>84.48632</v>
      </c>
      <c r="J313" s="55" t="n">
        <f aca="false">G313*I313</f>
        <v>422.4316</v>
      </c>
    </row>
    <row r="314" s="79" customFormat="true" ht="18.75" hidden="false" customHeight="true" outlineLevel="1" collapsed="false">
      <c r="A314" s="21"/>
      <c r="B314" s="91" t="s">
        <v>588</v>
      </c>
      <c r="C314" s="91" t="n">
        <v>89632</v>
      </c>
      <c r="D314" s="51" t="s">
        <v>22</v>
      </c>
      <c r="E314" s="92" t="s">
        <v>589</v>
      </c>
      <c r="F314" s="51" t="s">
        <v>30</v>
      </c>
      <c r="G314" s="54" t="n">
        <v>2</v>
      </c>
      <c r="H314" s="54" t="n">
        <v>66.16</v>
      </c>
      <c r="I314" s="55" t="n">
        <f aca="false">(H314*J$7)+H314</f>
        <v>84.48632</v>
      </c>
      <c r="J314" s="55" t="n">
        <f aca="false">G314*I314</f>
        <v>168.97264</v>
      </c>
    </row>
    <row r="315" s="79" customFormat="true" ht="30" hidden="false" customHeight="true" outlineLevel="1" collapsed="false">
      <c r="A315" s="21"/>
      <c r="B315" s="91" t="s">
        <v>590</v>
      </c>
      <c r="C315" s="51" t="n">
        <v>89394</v>
      </c>
      <c r="D315" s="51" t="s">
        <v>22</v>
      </c>
      <c r="E315" s="92" t="s">
        <v>591</v>
      </c>
      <c r="F315" s="51" t="s">
        <v>30</v>
      </c>
      <c r="G315" s="54" t="n">
        <v>20</v>
      </c>
      <c r="H315" s="54" t="n">
        <v>13.54</v>
      </c>
      <c r="I315" s="55" t="n">
        <f aca="false">(H315*J$7)+H315</f>
        <v>17.29058</v>
      </c>
      <c r="J315" s="55" t="n">
        <f aca="false">G315*I315</f>
        <v>345.8116</v>
      </c>
    </row>
    <row r="316" s="79" customFormat="true" ht="18.75" hidden="false" customHeight="true" outlineLevel="1" collapsed="false">
      <c r="A316" s="21"/>
      <c r="B316" s="91" t="s">
        <v>592</v>
      </c>
      <c r="C316" s="91" t="n">
        <v>90374</v>
      </c>
      <c r="D316" s="51" t="s">
        <v>22</v>
      </c>
      <c r="E316" s="92" t="s">
        <v>593</v>
      </c>
      <c r="F316" s="51" t="s">
        <v>30</v>
      </c>
      <c r="G316" s="54" t="n">
        <v>2</v>
      </c>
      <c r="H316" s="54" t="n">
        <v>15.57</v>
      </c>
      <c r="I316" s="55" t="n">
        <f aca="false">(H316*J$7)+H316</f>
        <v>19.88289</v>
      </c>
      <c r="J316" s="55" t="n">
        <f aca="false">G316*I316</f>
        <v>39.76578</v>
      </c>
    </row>
    <row r="317" s="79" customFormat="true" ht="18.75" hidden="false" customHeight="true" outlineLevel="1" collapsed="false">
      <c r="A317" s="21"/>
      <c r="B317" s="91" t="s">
        <v>594</v>
      </c>
      <c r="C317" s="91" t="s">
        <v>595</v>
      </c>
      <c r="D317" s="51" t="s">
        <v>225</v>
      </c>
      <c r="E317" s="94" t="s">
        <v>596</v>
      </c>
      <c r="F317" s="51" t="s">
        <v>53</v>
      </c>
      <c r="G317" s="54" t="n">
        <v>24</v>
      </c>
      <c r="H317" s="54" t="n">
        <f aca="false">CCU!F126</f>
        <v>24.66</v>
      </c>
      <c r="I317" s="55" t="n">
        <f aca="false">(H317*J$7)+H317</f>
        <v>31.49082</v>
      </c>
      <c r="J317" s="55" t="n">
        <f aca="false">G317*I317</f>
        <v>755.77968</v>
      </c>
    </row>
    <row r="318" s="79" customFormat="true" ht="30" hidden="false" customHeight="true" outlineLevel="1" collapsed="false">
      <c r="A318" s="21"/>
      <c r="B318" s="91" t="s">
        <v>597</v>
      </c>
      <c r="C318" s="91" t="s">
        <v>598</v>
      </c>
      <c r="D318" s="51" t="s">
        <v>92</v>
      </c>
      <c r="E318" s="94" t="s">
        <v>599</v>
      </c>
      <c r="F318" s="51" t="s">
        <v>30</v>
      </c>
      <c r="G318" s="54" t="n">
        <v>24</v>
      </c>
      <c r="H318" s="54" t="n">
        <v>30.3</v>
      </c>
      <c r="I318" s="55" t="n">
        <f aca="false">(H318*J$7)+H318</f>
        <v>38.6931</v>
      </c>
      <c r="J318" s="55" t="n">
        <f aca="false">G318*I318</f>
        <v>928.6344</v>
      </c>
    </row>
    <row r="319" s="79" customFormat="true" ht="18.75" hidden="false" customHeight="true" outlineLevel="1" collapsed="false">
      <c r="A319" s="21"/>
      <c r="B319" s="87" t="s">
        <v>600</v>
      </c>
      <c r="C319" s="91"/>
      <c r="D319" s="33"/>
      <c r="E319" s="73" t="s">
        <v>601</v>
      </c>
      <c r="F319" s="59"/>
      <c r="G319" s="54" t="n">
        <v>0</v>
      </c>
      <c r="H319" s="54"/>
      <c r="I319" s="55"/>
      <c r="J319" s="55"/>
    </row>
    <row r="320" customFormat="false" ht="18.75" hidden="false" customHeight="true" outlineLevel="1" collapsed="false">
      <c r="A320" s="21"/>
      <c r="B320" s="51" t="s">
        <v>602</v>
      </c>
      <c r="C320" s="51" t="s">
        <v>603</v>
      </c>
      <c r="D320" s="51" t="s">
        <v>22</v>
      </c>
      <c r="E320" s="59" t="s">
        <v>604</v>
      </c>
      <c r="F320" s="51" t="s">
        <v>30</v>
      </c>
      <c r="G320" s="54" t="n">
        <v>2</v>
      </c>
      <c r="H320" s="54" t="n">
        <v>91.09</v>
      </c>
      <c r="I320" s="55" t="n">
        <f aca="false">(H320*J$7)+H320</f>
        <v>116.32193</v>
      </c>
      <c r="J320" s="55" t="n">
        <f aca="false">G320*I320</f>
        <v>232.64386</v>
      </c>
    </row>
    <row r="321" s="79" customFormat="true" ht="18.75" hidden="false" customHeight="true" outlineLevel="1" collapsed="false">
      <c r="A321" s="21"/>
      <c r="B321" s="91" t="s">
        <v>605</v>
      </c>
      <c r="C321" s="91" t="n">
        <v>94498</v>
      </c>
      <c r="D321" s="51" t="s">
        <v>22</v>
      </c>
      <c r="E321" s="59" t="s">
        <v>606</v>
      </c>
      <c r="F321" s="51" t="s">
        <v>30</v>
      </c>
      <c r="G321" s="54" t="n">
        <v>2</v>
      </c>
      <c r="H321" s="54" t="n">
        <v>106.86</v>
      </c>
      <c r="I321" s="55" t="n">
        <f aca="false">(H321*J$7)+H321</f>
        <v>136.46022</v>
      </c>
      <c r="J321" s="55" t="n">
        <f aca="false">G321*I321</f>
        <v>272.92044</v>
      </c>
    </row>
    <row r="322" s="79" customFormat="true" ht="18.75" hidden="false" customHeight="true" outlineLevel="1" collapsed="false">
      <c r="A322" s="21"/>
      <c r="B322" s="91" t="s">
        <v>607</v>
      </c>
      <c r="C322" s="91" t="n">
        <v>94500</v>
      </c>
      <c r="D322" s="51" t="s">
        <v>22</v>
      </c>
      <c r="E322" s="59" t="s">
        <v>608</v>
      </c>
      <c r="F322" s="51" t="s">
        <v>30</v>
      </c>
      <c r="G322" s="54" t="n">
        <v>2</v>
      </c>
      <c r="H322" s="54" t="n">
        <v>224.08</v>
      </c>
      <c r="I322" s="55" t="n">
        <f aca="false">(H322*J$7)+H322</f>
        <v>286.15016</v>
      </c>
      <c r="J322" s="55" t="n">
        <f aca="false">G322*I322</f>
        <v>572.30032</v>
      </c>
    </row>
    <row r="323" s="79" customFormat="true" ht="18.75" hidden="false" customHeight="true" outlineLevel="1" collapsed="false">
      <c r="A323" s="21"/>
      <c r="B323" s="91" t="s">
        <v>609</v>
      </c>
      <c r="C323" s="91" t="n">
        <v>94501</v>
      </c>
      <c r="D323" s="51" t="s">
        <v>22</v>
      </c>
      <c r="E323" s="59" t="s">
        <v>610</v>
      </c>
      <c r="F323" s="51" t="s">
        <v>30</v>
      </c>
      <c r="G323" s="54" t="n">
        <v>2</v>
      </c>
      <c r="H323" s="54" t="n">
        <v>432.88</v>
      </c>
      <c r="I323" s="55" t="n">
        <f aca="false">(H323*J$7)+H323</f>
        <v>552.78776</v>
      </c>
      <c r="J323" s="55" t="n">
        <f aca="false">G323*I323</f>
        <v>1105.57552</v>
      </c>
    </row>
    <row r="324" s="79" customFormat="true" ht="18.75" hidden="false" customHeight="true" outlineLevel="1" collapsed="false">
      <c r="A324" s="21"/>
      <c r="B324" s="91" t="s">
        <v>611</v>
      </c>
      <c r="C324" s="51" t="n">
        <v>94792</v>
      </c>
      <c r="D324" s="51" t="s">
        <v>22</v>
      </c>
      <c r="E324" s="59" t="s">
        <v>612</v>
      </c>
      <c r="F324" s="51" t="s">
        <v>30</v>
      </c>
      <c r="G324" s="54" t="n">
        <v>1</v>
      </c>
      <c r="H324" s="54" t="n">
        <v>88.8</v>
      </c>
      <c r="I324" s="55" t="n">
        <f aca="false">(H324*J$7)+H324</f>
        <v>113.3976</v>
      </c>
      <c r="J324" s="55" t="n">
        <f aca="false">G324*I324</f>
        <v>113.3976</v>
      </c>
    </row>
    <row r="325" s="79" customFormat="true" ht="18.75" hidden="false" customHeight="true" outlineLevel="1" collapsed="false">
      <c r="A325" s="21"/>
      <c r="B325" s="91" t="s">
        <v>613</v>
      </c>
      <c r="C325" s="91" t="n">
        <v>94794</v>
      </c>
      <c r="D325" s="51" t="s">
        <v>22</v>
      </c>
      <c r="E325" s="59" t="s">
        <v>614</v>
      </c>
      <c r="F325" s="51" t="s">
        <v>30</v>
      </c>
      <c r="G325" s="54" t="n">
        <v>12</v>
      </c>
      <c r="H325" s="54" t="n">
        <v>116.96</v>
      </c>
      <c r="I325" s="55" t="n">
        <f aca="false">(H325*J$7)+H325</f>
        <v>149.35792</v>
      </c>
      <c r="J325" s="55" t="n">
        <f aca="false">G325*I325</f>
        <v>1792.29504</v>
      </c>
    </row>
    <row r="326" s="79" customFormat="true" ht="18.75" hidden="false" customHeight="true" outlineLevel="1" collapsed="false">
      <c r="A326" s="21"/>
      <c r="B326" s="91" t="s">
        <v>615</v>
      </c>
      <c r="C326" s="51" t="n">
        <v>89987</v>
      </c>
      <c r="D326" s="51" t="s">
        <v>22</v>
      </c>
      <c r="E326" s="59" t="s">
        <v>616</v>
      </c>
      <c r="F326" s="51" t="s">
        <v>30</v>
      </c>
      <c r="G326" s="54" t="n">
        <v>33</v>
      </c>
      <c r="H326" s="54" t="n">
        <v>59.42</v>
      </c>
      <c r="I326" s="55" t="n">
        <f aca="false">(H326*J$7)+H326</f>
        <v>75.87934</v>
      </c>
      <c r="J326" s="55" t="n">
        <f aca="false">G326*I326</f>
        <v>2504.01822</v>
      </c>
    </row>
    <row r="327" s="79" customFormat="true" ht="18.75" hidden="false" customHeight="true" outlineLevel="1" collapsed="false">
      <c r="A327" s="21"/>
      <c r="B327" s="91" t="s">
        <v>617</v>
      </c>
      <c r="C327" s="91" t="n">
        <v>89985</v>
      </c>
      <c r="D327" s="51" t="s">
        <v>22</v>
      </c>
      <c r="E327" s="59" t="s">
        <v>618</v>
      </c>
      <c r="F327" s="51" t="s">
        <v>30</v>
      </c>
      <c r="G327" s="54" t="n">
        <v>13</v>
      </c>
      <c r="H327" s="54" t="n">
        <v>56.6</v>
      </c>
      <c r="I327" s="55" t="n">
        <f aca="false">(H327*J$7)+H327</f>
        <v>72.2782</v>
      </c>
      <c r="J327" s="55" t="n">
        <f aca="false">G327*I327</f>
        <v>939.6166</v>
      </c>
    </row>
    <row r="328" s="79" customFormat="true" ht="18.75" hidden="false" customHeight="true" outlineLevel="1" collapsed="false">
      <c r="A328" s="21"/>
      <c r="B328" s="67"/>
      <c r="C328" s="68"/>
      <c r="D328" s="68"/>
      <c r="E328" s="68"/>
      <c r="F328" s="68"/>
      <c r="G328" s="68"/>
      <c r="H328" s="69" t="s">
        <v>57</v>
      </c>
      <c r="I328" s="78"/>
      <c r="J328" s="70" t="n">
        <f aca="false">SUM(J257:J327)</f>
        <v>41464.27939</v>
      </c>
    </row>
    <row r="329" s="79" customFormat="true" ht="18.75" hidden="false" customHeight="true" outlineLevel="0" collapsed="false">
      <c r="A329" s="21"/>
      <c r="B329" s="21"/>
      <c r="C329" s="21"/>
      <c r="D329" s="21"/>
      <c r="E329" s="45"/>
      <c r="F329" s="21"/>
      <c r="G329" s="4"/>
      <c r="H329" s="5"/>
      <c r="I329" s="26"/>
      <c r="J329" s="71"/>
    </row>
    <row r="330" s="79" customFormat="true" ht="18.75" hidden="false" customHeight="true" outlineLevel="0" collapsed="false">
      <c r="A330" s="21"/>
      <c r="B330" s="95" t="n">
        <v>13</v>
      </c>
      <c r="C330" s="95"/>
      <c r="D330" s="95"/>
      <c r="E330" s="96" t="s">
        <v>619</v>
      </c>
      <c r="F330" s="97"/>
      <c r="G330" s="98"/>
      <c r="H330" s="98"/>
      <c r="I330" s="99"/>
      <c r="J330" s="50"/>
    </row>
    <row r="331" s="79" customFormat="true" ht="18.75" hidden="false" customHeight="true" outlineLevel="1" collapsed="false">
      <c r="A331" s="21"/>
      <c r="B331" s="87" t="s">
        <v>620</v>
      </c>
      <c r="C331" s="87"/>
      <c r="D331" s="87"/>
      <c r="E331" s="88" t="s">
        <v>621</v>
      </c>
      <c r="F331" s="89"/>
      <c r="G331" s="90"/>
      <c r="H331" s="54"/>
      <c r="I331" s="55"/>
      <c r="J331" s="55"/>
    </row>
    <row r="332" s="79" customFormat="true" ht="18.75" hidden="false" customHeight="true" outlineLevel="1" collapsed="false">
      <c r="A332" s="21"/>
      <c r="B332" s="91" t="s">
        <v>622</v>
      </c>
      <c r="C332" s="51" t="n">
        <v>89848</v>
      </c>
      <c r="D332" s="51" t="s">
        <v>22</v>
      </c>
      <c r="E332" s="94" t="s">
        <v>623</v>
      </c>
      <c r="F332" s="91" t="s">
        <v>53</v>
      </c>
      <c r="G332" s="54" t="n">
        <v>296</v>
      </c>
      <c r="H332" s="54" t="n">
        <v>19.97</v>
      </c>
      <c r="I332" s="55" t="n">
        <f aca="false">(H332*J$7)+H332</f>
        <v>25.50169</v>
      </c>
      <c r="J332" s="55" t="n">
        <f aca="false">G332*I332</f>
        <v>7548.50024</v>
      </c>
    </row>
    <row r="333" s="79" customFormat="true" ht="18.75" hidden="false" customHeight="true" outlineLevel="1" collapsed="false">
      <c r="A333" s="21"/>
      <c r="B333" s="91" t="s">
        <v>624</v>
      </c>
      <c r="C333" s="51" t="n">
        <v>89849</v>
      </c>
      <c r="D333" s="51" t="s">
        <v>22</v>
      </c>
      <c r="E333" s="92" t="s">
        <v>625</v>
      </c>
      <c r="F333" s="51" t="s">
        <v>53</v>
      </c>
      <c r="G333" s="54" t="n">
        <v>98</v>
      </c>
      <c r="H333" s="54" t="n">
        <v>37.51</v>
      </c>
      <c r="I333" s="55" t="n">
        <f aca="false">(H333*J$7)+H333</f>
        <v>47.90027</v>
      </c>
      <c r="J333" s="55" t="n">
        <f aca="false">G333*I333</f>
        <v>4694.22646</v>
      </c>
    </row>
    <row r="334" s="79" customFormat="true" ht="18.75" hidden="false" customHeight="true" outlineLevel="1" collapsed="false">
      <c r="A334" s="21"/>
      <c r="B334" s="91" t="s">
        <v>626</v>
      </c>
      <c r="C334" s="51" t="n">
        <v>89746</v>
      </c>
      <c r="D334" s="51" t="s">
        <v>22</v>
      </c>
      <c r="E334" s="92" t="s">
        <v>627</v>
      </c>
      <c r="F334" s="51" t="s">
        <v>30</v>
      </c>
      <c r="G334" s="54" t="n">
        <v>20</v>
      </c>
      <c r="H334" s="54" t="n">
        <v>16.35</v>
      </c>
      <c r="I334" s="55" t="n">
        <f aca="false">(H334*J$7)+H334</f>
        <v>20.87895</v>
      </c>
      <c r="J334" s="55" t="n">
        <f aca="false">G334*I334</f>
        <v>417.579</v>
      </c>
    </row>
    <row r="335" s="79" customFormat="true" ht="18.75" hidden="false" customHeight="true" outlineLevel="1" collapsed="false">
      <c r="A335" s="21"/>
      <c r="B335" s="91" t="s">
        <v>628</v>
      </c>
      <c r="C335" s="51" t="n">
        <v>89744</v>
      </c>
      <c r="D335" s="51" t="s">
        <v>22</v>
      </c>
      <c r="E335" s="92" t="s">
        <v>629</v>
      </c>
      <c r="F335" s="51" t="s">
        <v>30</v>
      </c>
      <c r="G335" s="54" t="n">
        <v>71</v>
      </c>
      <c r="H335" s="54" t="n">
        <v>16.38</v>
      </c>
      <c r="I335" s="55" t="n">
        <f aca="false">(H335*J$7)+H335</f>
        <v>20.91726</v>
      </c>
      <c r="J335" s="55" t="n">
        <f aca="false">G335*I335</f>
        <v>1485.12546</v>
      </c>
    </row>
    <row r="336" s="79" customFormat="true" ht="18.75" hidden="false" customHeight="true" outlineLevel="1" collapsed="false">
      <c r="A336" s="21"/>
      <c r="B336" s="91" t="s">
        <v>630</v>
      </c>
      <c r="C336" s="51" t="n">
        <v>89567</v>
      </c>
      <c r="D336" s="51" t="s">
        <v>22</v>
      </c>
      <c r="E336" s="92" t="s">
        <v>631</v>
      </c>
      <c r="F336" s="51" t="s">
        <v>30</v>
      </c>
      <c r="G336" s="54" t="n">
        <v>7</v>
      </c>
      <c r="H336" s="54" t="n">
        <v>45.07</v>
      </c>
      <c r="I336" s="55" t="n">
        <f aca="false">(H336*J$7)+H336</f>
        <v>57.55439</v>
      </c>
      <c r="J336" s="55" t="n">
        <f aca="false">G336*I336</f>
        <v>402.88073</v>
      </c>
    </row>
    <row r="337" s="79" customFormat="true" ht="18.75" hidden="false" customHeight="true" outlineLevel="1" collapsed="false">
      <c r="A337" s="21"/>
      <c r="B337" s="33" t="s">
        <v>632</v>
      </c>
      <c r="C337" s="33"/>
      <c r="D337" s="33"/>
      <c r="E337" s="73" t="s">
        <v>633</v>
      </c>
      <c r="F337" s="59"/>
      <c r="G337" s="54" t="n">
        <v>0</v>
      </c>
      <c r="H337" s="54"/>
      <c r="I337" s="55"/>
      <c r="J337" s="55"/>
    </row>
    <row r="338" s="79" customFormat="true" ht="18.75" hidden="false" customHeight="true" outlineLevel="1" collapsed="false">
      <c r="A338" s="21"/>
      <c r="B338" s="51" t="s">
        <v>634</v>
      </c>
      <c r="C338" s="51" t="s">
        <v>635</v>
      </c>
      <c r="D338" s="51" t="s">
        <v>225</v>
      </c>
      <c r="E338" s="53" t="s">
        <v>636</v>
      </c>
      <c r="F338" s="51" t="s">
        <v>30</v>
      </c>
      <c r="G338" s="54" t="n">
        <v>23</v>
      </c>
      <c r="H338" s="54" t="n">
        <f aca="false">CCU!F145</f>
        <v>40.95</v>
      </c>
      <c r="I338" s="55" t="n">
        <f aca="false">(H338*J$7)+H338</f>
        <v>52.29315</v>
      </c>
      <c r="J338" s="55" t="n">
        <f aca="false">G338*I338</f>
        <v>1202.74245</v>
      </c>
    </row>
    <row r="339" s="79" customFormat="true" ht="18.75" hidden="false" customHeight="true" outlineLevel="1" collapsed="false">
      <c r="A339" s="21"/>
      <c r="B339" s="51" t="s">
        <v>637</v>
      </c>
      <c r="C339" s="51" t="n">
        <v>72285</v>
      </c>
      <c r="D339" s="51" t="s">
        <v>22</v>
      </c>
      <c r="E339" s="53" t="s">
        <v>638</v>
      </c>
      <c r="F339" s="51" t="s">
        <v>30</v>
      </c>
      <c r="G339" s="54" t="n">
        <v>16</v>
      </c>
      <c r="H339" s="54" t="n">
        <v>75.71</v>
      </c>
      <c r="I339" s="55" t="n">
        <f aca="false">(H339*J$7)+H339</f>
        <v>96.68167</v>
      </c>
      <c r="J339" s="55" t="n">
        <f aca="false">G339*I339</f>
        <v>1546.90672</v>
      </c>
    </row>
    <row r="340" s="79" customFormat="true" ht="18.75" hidden="false" customHeight="true" outlineLevel="1" collapsed="false">
      <c r="A340" s="21"/>
      <c r="B340" s="67"/>
      <c r="C340" s="68"/>
      <c r="D340" s="68"/>
      <c r="E340" s="68"/>
      <c r="F340" s="68"/>
      <c r="G340" s="68"/>
      <c r="H340" s="69" t="s">
        <v>57</v>
      </c>
      <c r="I340" s="78"/>
      <c r="J340" s="70" t="n">
        <f aca="false">SUM(J332:J339)</f>
        <v>17297.96106</v>
      </c>
    </row>
    <row r="341" s="79" customFormat="true" ht="18.75" hidden="false" customHeight="true" outlineLevel="0" collapsed="false">
      <c r="A341" s="21"/>
      <c r="B341" s="21"/>
      <c r="C341" s="21"/>
      <c r="D341" s="21"/>
      <c r="E341" s="45"/>
      <c r="F341" s="21"/>
      <c r="G341" s="4"/>
      <c r="H341" s="5"/>
      <c r="I341" s="26"/>
      <c r="J341" s="71"/>
    </row>
    <row r="342" s="79" customFormat="true" ht="18.75" hidden="false" customHeight="true" outlineLevel="0" collapsed="false">
      <c r="A342" s="21"/>
      <c r="B342" s="46" t="n">
        <v>14</v>
      </c>
      <c r="C342" s="46"/>
      <c r="D342" s="46"/>
      <c r="E342" s="47" t="s">
        <v>639</v>
      </c>
      <c r="F342" s="47"/>
      <c r="G342" s="49"/>
      <c r="H342" s="49"/>
      <c r="I342" s="47"/>
      <c r="J342" s="50"/>
    </row>
    <row r="343" s="79" customFormat="true" ht="18.75" hidden="false" customHeight="true" outlineLevel="1" collapsed="false">
      <c r="A343" s="21"/>
      <c r="B343" s="51" t="s">
        <v>640</v>
      </c>
      <c r="C343" s="51" t="n">
        <v>89714</v>
      </c>
      <c r="D343" s="51" t="s">
        <v>22</v>
      </c>
      <c r="E343" s="92" t="s">
        <v>641</v>
      </c>
      <c r="F343" s="51" t="s">
        <v>53</v>
      </c>
      <c r="G343" s="54" t="n">
        <v>226</v>
      </c>
      <c r="H343" s="54" t="n">
        <v>39.51</v>
      </c>
      <c r="I343" s="55" t="n">
        <f aca="false">(H343*J$7)+H343</f>
        <v>50.45427</v>
      </c>
      <c r="J343" s="55" t="n">
        <f aca="false">G343*I343</f>
        <v>11402.66502</v>
      </c>
    </row>
    <row r="344" s="79" customFormat="true" ht="18.75" hidden="false" customHeight="true" outlineLevel="1" collapsed="false">
      <c r="A344" s="21"/>
      <c r="B344" s="51" t="s">
        <v>642</v>
      </c>
      <c r="C344" s="51" t="n">
        <v>89711</v>
      </c>
      <c r="D344" s="51" t="s">
        <v>22</v>
      </c>
      <c r="E344" s="92" t="s">
        <v>643</v>
      </c>
      <c r="F344" s="51" t="s">
        <v>53</v>
      </c>
      <c r="G344" s="54" t="n">
        <v>185</v>
      </c>
      <c r="H344" s="54" t="n">
        <v>14.17</v>
      </c>
      <c r="I344" s="55" t="n">
        <f aca="false">(H344*J$7)+H344</f>
        <v>18.09509</v>
      </c>
      <c r="J344" s="55" t="n">
        <f aca="false">G344*I344</f>
        <v>3347.59165</v>
      </c>
    </row>
    <row r="345" s="79" customFormat="true" ht="18.75" hidden="false" customHeight="true" outlineLevel="1" collapsed="false">
      <c r="A345" s="21"/>
      <c r="B345" s="51" t="s">
        <v>644</v>
      </c>
      <c r="C345" s="51" t="n">
        <v>89712</v>
      </c>
      <c r="D345" s="51" t="s">
        <v>22</v>
      </c>
      <c r="E345" s="92" t="s">
        <v>645</v>
      </c>
      <c r="F345" s="51" t="s">
        <v>53</v>
      </c>
      <c r="G345" s="54" t="n">
        <v>163</v>
      </c>
      <c r="H345" s="54" t="n">
        <v>20.31</v>
      </c>
      <c r="I345" s="55" t="n">
        <f aca="false">(H345*J$7)+H345</f>
        <v>25.93587</v>
      </c>
      <c r="J345" s="55" t="n">
        <f aca="false">G345*I345</f>
        <v>4227.54681</v>
      </c>
    </row>
    <row r="346" s="79" customFormat="true" ht="18.75" hidden="false" customHeight="true" outlineLevel="1" collapsed="false">
      <c r="A346" s="21"/>
      <c r="B346" s="51" t="s">
        <v>646</v>
      </c>
      <c r="C346" s="51" t="n">
        <v>89511</v>
      </c>
      <c r="D346" s="51" t="s">
        <v>22</v>
      </c>
      <c r="E346" s="92" t="s">
        <v>647</v>
      </c>
      <c r="F346" s="51" t="s">
        <v>53</v>
      </c>
      <c r="G346" s="54" t="n">
        <v>152</v>
      </c>
      <c r="H346" s="54" t="n">
        <v>26.86</v>
      </c>
      <c r="I346" s="55" t="n">
        <f aca="false">(H346*J$7)+H346</f>
        <v>34.30022</v>
      </c>
      <c r="J346" s="55" t="n">
        <f aca="false">G346*I346</f>
        <v>5213.63344</v>
      </c>
    </row>
    <row r="347" s="79" customFormat="true" ht="18.75" hidden="false" customHeight="true" outlineLevel="1" collapsed="false">
      <c r="A347" s="21"/>
      <c r="B347" s="51" t="s">
        <v>648</v>
      </c>
      <c r="C347" s="51" t="n">
        <v>89849</v>
      </c>
      <c r="D347" s="51" t="s">
        <v>22</v>
      </c>
      <c r="E347" s="92" t="s">
        <v>649</v>
      </c>
      <c r="F347" s="51" t="s">
        <v>53</v>
      </c>
      <c r="G347" s="54" t="n">
        <v>38</v>
      </c>
      <c r="H347" s="54" t="n">
        <v>37.51</v>
      </c>
      <c r="I347" s="55" t="n">
        <f aca="false">(H347*J$7)+H347</f>
        <v>47.90027</v>
      </c>
      <c r="J347" s="55" t="n">
        <f aca="false">G347*I347</f>
        <v>1820.21026</v>
      </c>
    </row>
    <row r="348" s="79" customFormat="true" ht="18.75" hidden="false" customHeight="true" outlineLevel="1" collapsed="false">
      <c r="A348" s="21"/>
      <c r="B348" s="51" t="s">
        <v>650</v>
      </c>
      <c r="C348" s="51" t="n">
        <v>90375</v>
      </c>
      <c r="D348" s="51" t="s">
        <v>22</v>
      </c>
      <c r="E348" s="92" t="s">
        <v>651</v>
      </c>
      <c r="F348" s="51" t="s">
        <v>30</v>
      </c>
      <c r="G348" s="54" t="n">
        <v>31</v>
      </c>
      <c r="H348" s="54" t="n">
        <v>6.45</v>
      </c>
      <c r="I348" s="55" t="n">
        <f aca="false">(H348*J$7)+H348</f>
        <v>8.23665</v>
      </c>
      <c r="J348" s="55" t="n">
        <f aca="false">G348*I348</f>
        <v>255.33615</v>
      </c>
    </row>
    <row r="349" s="79" customFormat="true" ht="18.75" hidden="false" customHeight="true" outlineLevel="1" collapsed="false">
      <c r="A349" s="21"/>
      <c r="B349" s="51" t="s">
        <v>652</v>
      </c>
      <c r="C349" s="51" t="n">
        <v>89746</v>
      </c>
      <c r="D349" s="51" t="s">
        <v>22</v>
      </c>
      <c r="E349" s="92" t="s">
        <v>653</v>
      </c>
      <c r="F349" s="51" t="s">
        <v>30</v>
      </c>
      <c r="G349" s="54" t="n">
        <v>6</v>
      </c>
      <c r="H349" s="54" t="n">
        <v>16.35</v>
      </c>
      <c r="I349" s="55" t="n">
        <f aca="false">(H349*J$7)+H349</f>
        <v>20.87895</v>
      </c>
      <c r="J349" s="55" t="n">
        <f aca="false">G349*I349</f>
        <v>125.2737</v>
      </c>
    </row>
    <row r="350" s="79" customFormat="true" ht="18.75" hidden="false" customHeight="true" outlineLevel="1" collapsed="false">
      <c r="A350" s="21"/>
      <c r="B350" s="51" t="s">
        <v>654</v>
      </c>
      <c r="C350" s="51" t="n">
        <v>89739</v>
      </c>
      <c r="D350" s="51" t="s">
        <v>22</v>
      </c>
      <c r="E350" s="92" t="s">
        <v>655</v>
      </c>
      <c r="F350" s="51" t="s">
        <v>30</v>
      </c>
      <c r="G350" s="54" t="n">
        <v>22</v>
      </c>
      <c r="H350" s="54" t="n">
        <v>13.05</v>
      </c>
      <c r="I350" s="55" t="n">
        <f aca="false">(H350*J$7)+H350</f>
        <v>16.66485</v>
      </c>
      <c r="J350" s="55" t="n">
        <f aca="false">G350*I350</f>
        <v>366.6267</v>
      </c>
    </row>
    <row r="351" s="79" customFormat="true" ht="18.75" hidden="false" customHeight="true" outlineLevel="1" collapsed="false">
      <c r="A351" s="21"/>
      <c r="B351" s="51" t="s">
        <v>656</v>
      </c>
      <c r="C351" s="51" t="n">
        <v>89732</v>
      </c>
      <c r="D351" s="51" t="s">
        <v>22</v>
      </c>
      <c r="E351" s="92" t="s">
        <v>657</v>
      </c>
      <c r="F351" s="51" t="s">
        <v>30</v>
      </c>
      <c r="G351" s="54" t="n">
        <v>28</v>
      </c>
      <c r="H351" s="54" t="n">
        <v>7.85</v>
      </c>
      <c r="I351" s="55" t="n">
        <f aca="false">(H351*J$7)+H351</f>
        <v>10.02445</v>
      </c>
      <c r="J351" s="55" t="n">
        <f aca="false">G351*I351</f>
        <v>280.6846</v>
      </c>
    </row>
    <row r="352" s="79" customFormat="true" ht="18.75" hidden="false" customHeight="true" outlineLevel="1" collapsed="false">
      <c r="A352" s="21"/>
      <c r="B352" s="51" t="s">
        <v>658</v>
      </c>
      <c r="C352" s="51" t="n">
        <v>89726</v>
      </c>
      <c r="D352" s="51" t="s">
        <v>22</v>
      </c>
      <c r="E352" s="92" t="s">
        <v>659</v>
      </c>
      <c r="F352" s="51" t="s">
        <v>30</v>
      </c>
      <c r="G352" s="54" t="n">
        <v>54</v>
      </c>
      <c r="H352" s="54" t="n">
        <v>5.16</v>
      </c>
      <c r="I352" s="55" t="n">
        <f aca="false">(H352*J$7)+H352</f>
        <v>6.58932</v>
      </c>
      <c r="J352" s="55" t="n">
        <f aca="false">G352*I352</f>
        <v>355.82328</v>
      </c>
    </row>
    <row r="353" s="79" customFormat="true" ht="18.75" hidden="false" customHeight="true" outlineLevel="1" collapsed="false">
      <c r="A353" s="21"/>
      <c r="B353" s="51" t="s">
        <v>660</v>
      </c>
      <c r="C353" s="51" t="n">
        <v>89744</v>
      </c>
      <c r="D353" s="51" t="s">
        <v>22</v>
      </c>
      <c r="E353" s="92" t="s">
        <v>661</v>
      </c>
      <c r="F353" s="51" t="s">
        <v>30</v>
      </c>
      <c r="G353" s="54" t="n">
        <v>24</v>
      </c>
      <c r="H353" s="54" t="n">
        <v>16.38</v>
      </c>
      <c r="I353" s="55" t="n">
        <f aca="false">(H353*J$7)+H353</f>
        <v>20.91726</v>
      </c>
      <c r="J353" s="55" t="n">
        <f aca="false">G353*I353</f>
        <v>502.01424</v>
      </c>
    </row>
    <row r="354" s="79" customFormat="true" ht="18.75" hidden="false" customHeight="true" outlineLevel="1" collapsed="false">
      <c r="A354" s="21"/>
      <c r="B354" s="51" t="s">
        <v>662</v>
      </c>
      <c r="C354" s="51" t="n">
        <v>89522</v>
      </c>
      <c r="D354" s="51" t="s">
        <v>22</v>
      </c>
      <c r="E354" s="92" t="s">
        <v>663</v>
      </c>
      <c r="F354" s="51" t="s">
        <v>30</v>
      </c>
      <c r="G354" s="54" t="n">
        <v>48</v>
      </c>
      <c r="H354" s="54" t="n">
        <v>17.04</v>
      </c>
      <c r="I354" s="55" t="n">
        <f aca="false">(H354*J$7)+H354</f>
        <v>21.76008</v>
      </c>
      <c r="J354" s="55" t="n">
        <f aca="false">G354*I354</f>
        <v>1044.48384</v>
      </c>
    </row>
    <row r="355" s="79" customFormat="true" ht="18.75" hidden="false" customHeight="true" outlineLevel="1" collapsed="false">
      <c r="A355" s="21"/>
      <c r="B355" s="51" t="s">
        <v>664</v>
      </c>
      <c r="C355" s="51" t="n">
        <v>89731</v>
      </c>
      <c r="D355" s="51" t="s">
        <v>22</v>
      </c>
      <c r="E355" s="92" t="s">
        <v>665</v>
      </c>
      <c r="F355" s="51" t="s">
        <v>30</v>
      </c>
      <c r="G355" s="54" t="n">
        <v>38</v>
      </c>
      <c r="H355" s="54" t="n">
        <v>7.5</v>
      </c>
      <c r="I355" s="55" t="n">
        <f aca="false">(H355*J$7)+H355</f>
        <v>9.5775</v>
      </c>
      <c r="J355" s="55" t="n">
        <f aca="false">G355*I355</f>
        <v>363.945</v>
      </c>
    </row>
    <row r="356" s="79" customFormat="true" ht="18.75" hidden="false" customHeight="true" outlineLevel="1" collapsed="false">
      <c r="A356" s="21"/>
      <c r="B356" s="51" t="s">
        <v>666</v>
      </c>
      <c r="C356" s="51" t="n">
        <v>89724</v>
      </c>
      <c r="D356" s="51" t="s">
        <v>22</v>
      </c>
      <c r="E356" s="92" t="s">
        <v>667</v>
      </c>
      <c r="F356" s="51" t="s">
        <v>30</v>
      </c>
      <c r="G356" s="54" t="n">
        <v>165</v>
      </c>
      <c r="H356" s="54" t="n">
        <v>6.64</v>
      </c>
      <c r="I356" s="55" t="n">
        <f aca="false">(H356*J$7)+H356</f>
        <v>8.47928</v>
      </c>
      <c r="J356" s="55" t="n">
        <f aca="false">G356*I356</f>
        <v>1399.0812</v>
      </c>
    </row>
    <row r="357" s="79" customFormat="true" ht="18.75" hidden="false" customHeight="true" outlineLevel="1" collapsed="false">
      <c r="A357" s="21"/>
      <c r="B357" s="51" t="s">
        <v>668</v>
      </c>
      <c r="C357" s="51" t="n">
        <v>89569</v>
      </c>
      <c r="D357" s="51" t="s">
        <v>22</v>
      </c>
      <c r="E357" s="92" t="s">
        <v>669</v>
      </c>
      <c r="F357" s="51" t="s">
        <v>30</v>
      </c>
      <c r="G357" s="54" t="n">
        <v>22</v>
      </c>
      <c r="H357" s="54" t="n">
        <v>42.71</v>
      </c>
      <c r="I357" s="55" t="n">
        <f aca="false">(H357*J$7)+H357</f>
        <v>54.54067</v>
      </c>
      <c r="J357" s="55" t="n">
        <f aca="false">G357*I357</f>
        <v>1199.89474</v>
      </c>
    </row>
    <row r="358" s="79" customFormat="true" ht="18.75" hidden="false" customHeight="true" outlineLevel="1" collapsed="false">
      <c r="A358" s="21"/>
      <c r="B358" s="51" t="s">
        <v>670</v>
      </c>
      <c r="C358" s="51" t="n">
        <v>89569</v>
      </c>
      <c r="D358" s="51" t="s">
        <v>22</v>
      </c>
      <c r="E358" s="92" t="s">
        <v>671</v>
      </c>
      <c r="F358" s="51" t="s">
        <v>30</v>
      </c>
      <c r="G358" s="54" t="n">
        <v>3</v>
      </c>
      <c r="H358" s="54" t="n">
        <v>42.71</v>
      </c>
      <c r="I358" s="55" t="n">
        <f aca="false">(H358*J$7)+H358</f>
        <v>54.54067</v>
      </c>
      <c r="J358" s="55" t="n">
        <f aca="false">G358*I358</f>
        <v>163.62201</v>
      </c>
    </row>
    <row r="359" s="79" customFormat="true" ht="18.75" hidden="false" customHeight="true" outlineLevel="1" collapsed="false">
      <c r="A359" s="21"/>
      <c r="B359" s="51" t="s">
        <v>672</v>
      </c>
      <c r="C359" s="51" t="n">
        <v>89690</v>
      </c>
      <c r="D359" s="51" t="s">
        <v>22</v>
      </c>
      <c r="E359" s="92" t="s">
        <v>673</v>
      </c>
      <c r="F359" s="51" t="s">
        <v>30</v>
      </c>
      <c r="G359" s="54" t="n">
        <v>16</v>
      </c>
      <c r="H359" s="54" t="n">
        <v>43.07</v>
      </c>
      <c r="I359" s="55" t="n">
        <f aca="false">(H359*J$7)+H359</f>
        <v>55.00039</v>
      </c>
      <c r="J359" s="55" t="n">
        <f aca="false">G359*I359</f>
        <v>880.00624</v>
      </c>
    </row>
    <row r="360" s="79" customFormat="true" ht="18.75" hidden="false" customHeight="true" outlineLevel="1" collapsed="false">
      <c r="A360" s="21"/>
      <c r="B360" s="51" t="s">
        <v>674</v>
      </c>
      <c r="C360" s="51" t="n">
        <v>89685</v>
      </c>
      <c r="D360" s="51" t="s">
        <v>22</v>
      </c>
      <c r="E360" s="92" t="s">
        <v>675</v>
      </c>
      <c r="F360" s="51" t="s">
        <v>30</v>
      </c>
      <c r="G360" s="54" t="n">
        <v>6</v>
      </c>
      <c r="H360" s="54" t="n">
        <v>28.48</v>
      </c>
      <c r="I360" s="55" t="n">
        <f aca="false">(H360*J$7)+H360</f>
        <v>36.36896</v>
      </c>
      <c r="J360" s="55" t="n">
        <f aca="false">G360*I360</f>
        <v>218.21376</v>
      </c>
    </row>
    <row r="361" s="79" customFormat="true" ht="18.75" hidden="false" customHeight="true" outlineLevel="1" collapsed="false">
      <c r="A361" s="21"/>
      <c r="B361" s="51" t="s">
        <v>676</v>
      </c>
      <c r="C361" s="51" t="n">
        <v>89685</v>
      </c>
      <c r="D361" s="51" t="s">
        <v>22</v>
      </c>
      <c r="E361" s="92" t="s">
        <v>677</v>
      </c>
      <c r="F361" s="51" t="s">
        <v>30</v>
      </c>
      <c r="G361" s="54" t="n">
        <v>2</v>
      </c>
      <c r="H361" s="54" t="n">
        <v>28.48</v>
      </c>
      <c r="I361" s="55" t="n">
        <f aca="false">(H361*J$7)+H361</f>
        <v>36.36896</v>
      </c>
      <c r="J361" s="55" t="n">
        <f aca="false">G361*I361</f>
        <v>72.73792</v>
      </c>
    </row>
    <row r="362" s="79" customFormat="true" ht="18.75" hidden="false" customHeight="true" outlineLevel="1" collapsed="false">
      <c r="A362" s="21"/>
      <c r="B362" s="51" t="s">
        <v>678</v>
      </c>
      <c r="C362" s="51" t="n">
        <v>89561</v>
      </c>
      <c r="D362" s="51" t="s">
        <v>22</v>
      </c>
      <c r="E362" s="92" t="s">
        <v>679</v>
      </c>
      <c r="F362" s="51" t="s">
        <v>30</v>
      </c>
      <c r="G362" s="54" t="n">
        <v>1</v>
      </c>
      <c r="H362" s="54" t="n">
        <v>7.92</v>
      </c>
      <c r="I362" s="55" t="n">
        <f aca="false">(H362*J$7)+H362</f>
        <v>10.11384</v>
      </c>
      <c r="J362" s="55" t="n">
        <f aca="false">G362*I362</f>
        <v>10.11384</v>
      </c>
    </row>
    <row r="363" s="79" customFormat="true" ht="18.75" hidden="false" customHeight="true" outlineLevel="1" collapsed="false">
      <c r="A363" s="21"/>
      <c r="B363" s="51" t="s">
        <v>680</v>
      </c>
      <c r="C363" s="51" t="n">
        <v>89557</v>
      </c>
      <c r="D363" s="51" t="s">
        <v>22</v>
      </c>
      <c r="E363" s="92" t="s">
        <v>681</v>
      </c>
      <c r="F363" s="51" t="s">
        <v>30</v>
      </c>
      <c r="G363" s="54" t="n">
        <v>6</v>
      </c>
      <c r="H363" s="54" t="n">
        <v>16.43</v>
      </c>
      <c r="I363" s="55" t="n">
        <f aca="false">(H363*J$7)+H363</f>
        <v>20.98111</v>
      </c>
      <c r="J363" s="55" t="n">
        <f aca="false">G363*I363</f>
        <v>125.88666</v>
      </c>
    </row>
    <row r="364" s="79" customFormat="true" ht="18.75" hidden="false" customHeight="true" outlineLevel="1" collapsed="false">
      <c r="A364" s="21"/>
      <c r="B364" s="51" t="s">
        <v>682</v>
      </c>
      <c r="C364" s="51" t="n">
        <v>89549</v>
      </c>
      <c r="D364" s="51" t="s">
        <v>22</v>
      </c>
      <c r="E364" s="92" t="s">
        <v>683</v>
      </c>
      <c r="F364" s="51" t="s">
        <v>30</v>
      </c>
      <c r="G364" s="54" t="n">
        <v>5</v>
      </c>
      <c r="H364" s="54" t="n">
        <v>8.99</v>
      </c>
      <c r="I364" s="55" t="n">
        <f aca="false">(H364*J$7)+H364</f>
        <v>11.48023</v>
      </c>
      <c r="J364" s="55" t="n">
        <f aca="false">G364*I364</f>
        <v>57.40115</v>
      </c>
    </row>
    <row r="365" s="79" customFormat="true" ht="18.75" hidden="false" customHeight="true" outlineLevel="1" collapsed="false">
      <c r="A365" s="21"/>
      <c r="B365" s="51" t="s">
        <v>684</v>
      </c>
      <c r="C365" s="51" t="n">
        <v>89623</v>
      </c>
      <c r="D365" s="51" t="s">
        <v>22</v>
      </c>
      <c r="E365" s="92" t="s">
        <v>685</v>
      </c>
      <c r="F365" s="51" t="s">
        <v>30</v>
      </c>
      <c r="G365" s="54" t="n">
        <v>21</v>
      </c>
      <c r="H365" s="54" t="n">
        <v>11.85</v>
      </c>
      <c r="I365" s="55" t="n">
        <f aca="false">(H365*J$7)+H365</f>
        <v>15.13245</v>
      </c>
      <c r="J365" s="55" t="n">
        <f aca="false">G365*I365</f>
        <v>317.78145</v>
      </c>
    </row>
    <row r="366" s="79" customFormat="true" ht="18.75" hidden="false" customHeight="true" outlineLevel="1" collapsed="false">
      <c r="A366" s="21"/>
      <c r="B366" s="51" t="s">
        <v>686</v>
      </c>
      <c r="C366" s="51" t="n">
        <v>89696</v>
      </c>
      <c r="D366" s="51" t="s">
        <v>22</v>
      </c>
      <c r="E366" s="92" t="s">
        <v>687</v>
      </c>
      <c r="F366" s="51" t="s">
        <v>30</v>
      </c>
      <c r="G366" s="54" t="n">
        <v>12</v>
      </c>
      <c r="H366" s="54" t="n">
        <v>35.91</v>
      </c>
      <c r="I366" s="55" t="n">
        <f aca="false">(H366*J$7)+H366</f>
        <v>45.85707</v>
      </c>
      <c r="J366" s="55" t="n">
        <f aca="false">G366*I366</f>
        <v>550.28484</v>
      </c>
    </row>
    <row r="367" s="79" customFormat="true" ht="18.75" hidden="false" customHeight="true" outlineLevel="1" collapsed="false">
      <c r="A367" s="21"/>
      <c r="B367" s="51" t="s">
        <v>688</v>
      </c>
      <c r="C367" s="51" t="n">
        <v>89696</v>
      </c>
      <c r="D367" s="51" t="s">
        <v>22</v>
      </c>
      <c r="E367" s="92" t="s">
        <v>689</v>
      </c>
      <c r="F367" s="51" t="s">
        <v>30</v>
      </c>
      <c r="G367" s="54" t="n">
        <v>17</v>
      </c>
      <c r="H367" s="54" t="n">
        <v>35.91</v>
      </c>
      <c r="I367" s="55" t="n">
        <f aca="false">(H367*J$7)+H367</f>
        <v>45.85707</v>
      </c>
      <c r="J367" s="55" t="n">
        <f aca="false">G367*I367</f>
        <v>779.57019</v>
      </c>
    </row>
    <row r="368" s="79" customFormat="true" ht="18.75" hidden="false" customHeight="true" outlineLevel="1" collapsed="false">
      <c r="A368" s="21"/>
      <c r="B368" s="51" t="s">
        <v>690</v>
      </c>
      <c r="C368" s="51" t="n">
        <v>89704</v>
      </c>
      <c r="D368" s="51" t="s">
        <v>22</v>
      </c>
      <c r="E368" s="92" t="s">
        <v>691</v>
      </c>
      <c r="F368" s="51" t="s">
        <v>30</v>
      </c>
      <c r="G368" s="54" t="n">
        <v>2</v>
      </c>
      <c r="H368" s="54" t="n">
        <v>68.5</v>
      </c>
      <c r="I368" s="55" t="n">
        <f aca="false">(H368*J$7)+H368</f>
        <v>87.4745</v>
      </c>
      <c r="J368" s="55" t="n">
        <f aca="false">G368*I368</f>
        <v>174.949</v>
      </c>
    </row>
    <row r="369" s="79" customFormat="true" ht="18.75" hidden="false" customHeight="true" outlineLevel="1" collapsed="false">
      <c r="A369" s="21"/>
      <c r="B369" s="51" t="s">
        <v>692</v>
      </c>
      <c r="C369" s="51" t="n">
        <v>89784</v>
      </c>
      <c r="D369" s="51" t="s">
        <v>22</v>
      </c>
      <c r="E369" s="92" t="s">
        <v>693</v>
      </c>
      <c r="F369" s="51" t="s">
        <v>30</v>
      </c>
      <c r="G369" s="54" t="n">
        <v>17</v>
      </c>
      <c r="H369" s="54" t="n">
        <v>12.92</v>
      </c>
      <c r="I369" s="55" t="n">
        <f aca="false">(H369*J$7)+H369</f>
        <v>16.49884</v>
      </c>
      <c r="J369" s="55" t="n">
        <f aca="false">G369*I369</f>
        <v>280.48028</v>
      </c>
    </row>
    <row r="370" s="79" customFormat="true" ht="18.75" hidden="false" customHeight="true" outlineLevel="1" collapsed="false">
      <c r="A370" s="21"/>
      <c r="B370" s="51" t="s">
        <v>694</v>
      </c>
      <c r="C370" s="51" t="n">
        <v>89687</v>
      </c>
      <c r="D370" s="51" t="s">
        <v>22</v>
      </c>
      <c r="E370" s="92" t="s">
        <v>695</v>
      </c>
      <c r="F370" s="51" t="s">
        <v>30</v>
      </c>
      <c r="G370" s="54" t="n">
        <v>3</v>
      </c>
      <c r="H370" s="54" t="n">
        <v>24.44</v>
      </c>
      <c r="I370" s="55" t="n">
        <f aca="false">(H370*J$7)+H370</f>
        <v>31.20988</v>
      </c>
      <c r="J370" s="55" t="n">
        <f aca="false">G370*I370</f>
        <v>93.62964</v>
      </c>
    </row>
    <row r="371" s="79" customFormat="true" ht="18.75" hidden="false" customHeight="true" outlineLevel="1" collapsed="false">
      <c r="A371" s="21"/>
      <c r="B371" s="51" t="s">
        <v>696</v>
      </c>
      <c r="C371" s="51" t="n">
        <v>89687</v>
      </c>
      <c r="D371" s="51" t="s">
        <v>22</v>
      </c>
      <c r="E371" s="92" t="s">
        <v>697</v>
      </c>
      <c r="F371" s="51" t="s">
        <v>30</v>
      </c>
      <c r="G371" s="54" t="n">
        <v>2</v>
      </c>
      <c r="H371" s="54" t="n">
        <v>24.44</v>
      </c>
      <c r="I371" s="55" t="n">
        <f aca="false">(H371*J$7)+H371</f>
        <v>31.20988</v>
      </c>
      <c r="J371" s="55" t="n">
        <f aca="false">G371*I371</f>
        <v>62.41976</v>
      </c>
    </row>
    <row r="372" s="79" customFormat="true" ht="18.75" hidden="false" customHeight="true" outlineLevel="1" collapsed="false">
      <c r="A372" s="21"/>
      <c r="B372" s="51" t="s">
        <v>698</v>
      </c>
      <c r="C372" s="51" t="n">
        <v>89693</v>
      </c>
      <c r="D372" s="51" t="s">
        <v>22</v>
      </c>
      <c r="E372" s="92" t="s">
        <v>699</v>
      </c>
      <c r="F372" s="51" t="s">
        <v>30</v>
      </c>
      <c r="G372" s="54" t="n">
        <v>1</v>
      </c>
      <c r="H372" s="54" t="n">
        <v>39.53</v>
      </c>
      <c r="I372" s="55" t="n">
        <f aca="false">(H372*J$7)+H372</f>
        <v>50.47981</v>
      </c>
      <c r="J372" s="55" t="n">
        <f aca="false">G372*I372</f>
        <v>50.47981</v>
      </c>
    </row>
    <row r="373" s="79" customFormat="true" ht="18.75" hidden="false" customHeight="true" outlineLevel="1" collapsed="false">
      <c r="A373" s="21"/>
      <c r="B373" s="51" t="s">
        <v>700</v>
      </c>
      <c r="C373" s="51" t="n">
        <v>89707</v>
      </c>
      <c r="D373" s="51" t="s">
        <v>22</v>
      </c>
      <c r="E373" s="92" t="s">
        <v>701</v>
      </c>
      <c r="F373" s="51" t="s">
        <v>30</v>
      </c>
      <c r="G373" s="54" t="n">
        <v>21</v>
      </c>
      <c r="H373" s="54" t="n">
        <v>21.79</v>
      </c>
      <c r="I373" s="55" t="n">
        <f aca="false">(H373*J$7)+H373</f>
        <v>27.82583</v>
      </c>
      <c r="J373" s="55" t="n">
        <f aca="false">G373*I373</f>
        <v>584.34243</v>
      </c>
    </row>
    <row r="374" s="79" customFormat="true" ht="18.75" hidden="false" customHeight="true" outlineLevel="1" collapsed="false">
      <c r="A374" s="21"/>
      <c r="B374" s="51" t="s">
        <v>702</v>
      </c>
      <c r="C374" s="51" t="n">
        <v>89708</v>
      </c>
      <c r="D374" s="51" t="s">
        <v>22</v>
      </c>
      <c r="E374" s="92" t="s">
        <v>703</v>
      </c>
      <c r="F374" s="51" t="s">
        <v>30</v>
      </c>
      <c r="G374" s="54" t="n">
        <v>2</v>
      </c>
      <c r="H374" s="54" t="n">
        <v>48.26</v>
      </c>
      <c r="I374" s="55" t="n">
        <f aca="false">(H374*J$7)+H374</f>
        <v>61.62802</v>
      </c>
      <c r="J374" s="55" t="n">
        <f aca="false">G374*I374</f>
        <v>123.25604</v>
      </c>
    </row>
    <row r="375" s="79" customFormat="true" ht="18.75" hidden="false" customHeight="true" outlineLevel="1" collapsed="false">
      <c r="A375" s="21"/>
      <c r="B375" s="51" t="s">
        <v>704</v>
      </c>
      <c r="C375" s="51" t="n">
        <v>98102</v>
      </c>
      <c r="D375" s="51" t="s">
        <v>22</v>
      </c>
      <c r="E375" s="92" t="s">
        <v>705</v>
      </c>
      <c r="F375" s="51" t="s">
        <v>30</v>
      </c>
      <c r="G375" s="54" t="n">
        <v>7</v>
      </c>
      <c r="H375" s="54" t="n">
        <v>64.9</v>
      </c>
      <c r="I375" s="55" t="n">
        <f aca="false">(H375*J$7)+H375</f>
        <v>82.8773</v>
      </c>
      <c r="J375" s="55" t="n">
        <f aca="false">G375*I375</f>
        <v>580.1411</v>
      </c>
    </row>
    <row r="376" s="79" customFormat="true" ht="18.75" hidden="false" customHeight="true" outlineLevel="1" collapsed="false">
      <c r="A376" s="21"/>
      <c r="B376" s="51" t="s">
        <v>706</v>
      </c>
      <c r="C376" s="51" t="s">
        <v>707</v>
      </c>
      <c r="D376" s="51" t="s">
        <v>22</v>
      </c>
      <c r="E376" s="92" t="s">
        <v>708</v>
      </c>
      <c r="F376" s="51" t="s">
        <v>30</v>
      </c>
      <c r="G376" s="54" t="n">
        <v>16</v>
      </c>
      <c r="H376" s="54" t="n">
        <v>195.24</v>
      </c>
      <c r="I376" s="55" t="n">
        <f aca="false">(H376*J$7)+H376</f>
        <v>249.32148</v>
      </c>
      <c r="J376" s="55" t="n">
        <f aca="false">G376*I376</f>
        <v>3989.14368</v>
      </c>
    </row>
    <row r="377" s="79" customFormat="true" ht="18.75" hidden="false" customHeight="true" outlineLevel="1" collapsed="false">
      <c r="A377" s="21"/>
      <c r="B377" s="51" t="s">
        <v>709</v>
      </c>
      <c r="C377" s="51" t="n">
        <v>83446</v>
      </c>
      <c r="D377" s="51" t="s">
        <v>22</v>
      </c>
      <c r="E377" s="92" t="s">
        <v>710</v>
      </c>
      <c r="F377" s="51" t="s">
        <v>30</v>
      </c>
      <c r="G377" s="54" t="n">
        <v>1</v>
      </c>
      <c r="H377" s="54" t="n">
        <v>143.54</v>
      </c>
      <c r="I377" s="55" t="n">
        <f aca="false">(H377*J$7)+H377</f>
        <v>183.30058</v>
      </c>
      <c r="J377" s="55" t="n">
        <f aca="false">G377*I377</f>
        <v>183.30058</v>
      </c>
    </row>
    <row r="378" s="79" customFormat="true" ht="18.75" hidden="false" customHeight="true" outlineLevel="1" collapsed="false">
      <c r="A378" s="21"/>
      <c r="B378" s="51" t="s">
        <v>711</v>
      </c>
      <c r="C378" s="51" t="n">
        <v>89709</v>
      </c>
      <c r="D378" s="51" t="s">
        <v>22</v>
      </c>
      <c r="E378" s="92" t="s">
        <v>712</v>
      </c>
      <c r="F378" s="51" t="s">
        <v>30</v>
      </c>
      <c r="G378" s="54" t="n">
        <v>18</v>
      </c>
      <c r="H378" s="54" t="n">
        <v>8.08</v>
      </c>
      <c r="I378" s="55" t="n">
        <f aca="false">(H378*J$7)+H378</f>
        <v>10.31816</v>
      </c>
      <c r="J378" s="55" t="n">
        <f aca="false">G378*I378</f>
        <v>185.72688</v>
      </c>
    </row>
    <row r="379" s="79" customFormat="true" ht="18.75" hidden="false" customHeight="true" outlineLevel="1" collapsed="false">
      <c r="A379" s="21"/>
      <c r="B379" s="51" t="s">
        <v>713</v>
      </c>
      <c r="C379" s="51" t="n">
        <v>89710</v>
      </c>
      <c r="D379" s="51" t="s">
        <v>22</v>
      </c>
      <c r="E379" s="92" t="s">
        <v>714</v>
      </c>
      <c r="F379" s="51" t="s">
        <v>30</v>
      </c>
      <c r="G379" s="54" t="n">
        <v>3</v>
      </c>
      <c r="H379" s="54" t="n">
        <v>7.92</v>
      </c>
      <c r="I379" s="55" t="n">
        <f aca="false">(H379*J$7)+H379</f>
        <v>10.11384</v>
      </c>
      <c r="J379" s="55" t="n">
        <f aca="false">G379*I379</f>
        <v>30.34152</v>
      </c>
    </row>
    <row r="380" s="79" customFormat="true" ht="18.75" hidden="false" customHeight="true" outlineLevel="1" collapsed="false">
      <c r="A380" s="21"/>
      <c r="B380" s="51" t="s">
        <v>715</v>
      </c>
      <c r="C380" s="51" t="s">
        <v>716</v>
      </c>
      <c r="D380" s="51" t="s">
        <v>92</v>
      </c>
      <c r="E380" s="92" t="s">
        <v>717</v>
      </c>
      <c r="F380" s="51" t="s">
        <v>30</v>
      </c>
      <c r="G380" s="54" t="n">
        <v>6</v>
      </c>
      <c r="H380" s="54" t="n">
        <v>49.91</v>
      </c>
      <c r="I380" s="55" t="n">
        <f aca="false">(H380*J$7)+H380</f>
        <v>63.73507</v>
      </c>
      <c r="J380" s="55" t="n">
        <f aca="false">G380*I380</f>
        <v>382.41042</v>
      </c>
    </row>
    <row r="381" s="79" customFormat="true" ht="18.75" hidden="false" customHeight="true" outlineLevel="1" collapsed="false">
      <c r="A381" s="21"/>
      <c r="B381" s="51" t="s">
        <v>718</v>
      </c>
      <c r="C381" s="51" t="n">
        <v>89798</v>
      </c>
      <c r="D381" s="51" t="s">
        <v>22</v>
      </c>
      <c r="E381" s="92" t="s">
        <v>719</v>
      </c>
      <c r="F381" s="51" t="s">
        <v>30</v>
      </c>
      <c r="G381" s="54" t="n">
        <v>16</v>
      </c>
      <c r="H381" s="54" t="n">
        <v>7.45</v>
      </c>
      <c r="I381" s="55" t="n">
        <f aca="false">(H381*J$7)+H381</f>
        <v>9.51365</v>
      </c>
      <c r="J381" s="55" t="n">
        <f aca="false">G381*I381</f>
        <v>152.2184</v>
      </c>
    </row>
    <row r="382" s="79" customFormat="true" ht="18.75" hidden="false" customHeight="true" outlineLevel="1" collapsed="false">
      <c r="A382" s="21"/>
      <c r="B382" s="51" t="s">
        <v>720</v>
      </c>
      <c r="C382" s="51" t="n">
        <v>89799</v>
      </c>
      <c r="D382" s="51" t="s">
        <v>22</v>
      </c>
      <c r="E382" s="92" t="s">
        <v>721</v>
      </c>
      <c r="F382" s="51" t="s">
        <v>30</v>
      </c>
      <c r="G382" s="54" t="n">
        <v>20</v>
      </c>
      <c r="H382" s="54" t="n">
        <v>12.49</v>
      </c>
      <c r="I382" s="55" t="n">
        <f aca="false">(H382*J$7)+H382</f>
        <v>15.94973</v>
      </c>
      <c r="J382" s="55" t="n">
        <f aca="false">G382*I382</f>
        <v>318.9946</v>
      </c>
    </row>
    <row r="383" s="79" customFormat="true" ht="18.75" hidden="false" customHeight="true" outlineLevel="1" collapsed="false">
      <c r="A383" s="21"/>
      <c r="B383" s="67"/>
      <c r="C383" s="68"/>
      <c r="D383" s="68"/>
      <c r="E383" s="68"/>
      <c r="F383" s="68"/>
      <c r="G383" s="68"/>
      <c r="H383" s="69" t="s">
        <v>57</v>
      </c>
      <c r="I383" s="78"/>
      <c r="J383" s="70" t="n">
        <f aca="false">SUM(J343:J382)</f>
        <v>42272.26283</v>
      </c>
    </row>
    <row r="384" s="79" customFormat="true" ht="18.75" hidden="false" customHeight="true" outlineLevel="0" collapsed="false">
      <c r="A384" s="21"/>
      <c r="B384" s="21"/>
      <c r="C384" s="21"/>
      <c r="D384" s="21"/>
      <c r="E384" s="45"/>
      <c r="F384" s="21"/>
      <c r="G384" s="4"/>
      <c r="H384" s="5"/>
      <c r="I384" s="26"/>
      <c r="J384" s="71"/>
    </row>
    <row r="385" s="79" customFormat="true" ht="18.75" hidden="false" customHeight="true" outlineLevel="0" collapsed="false">
      <c r="A385" s="21"/>
      <c r="B385" s="46" t="n">
        <v>15</v>
      </c>
      <c r="C385" s="46"/>
      <c r="D385" s="46"/>
      <c r="E385" s="47" t="s">
        <v>722</v>
      </c>
      <c r="F385" s="47"/>
      <c r="G385" s="49"/>
      <c r="H385" s="49"/>
      <c r="I385" s="47"/>
      <c r="J385" s="50"/>
    </row>
    <row r="386" customFormat="false" ht="30" hidden="false" customHeight="true" outlineLevel="1" collapsed="false">
      <c r="A386" s="21"/>
      <c r="B386" s="51" t="s">
        <v>723</v>
      </c>
      <c r="C386" s="76" t="n">
        <v>86888</v>
      </c>
      <c r="D386" s="51" t="s">
        <v>22</v>
      </c>
      <c r="E386" s="92" t="s">
        <v>724</v>
      </c>
      <c r="F386" s="51" t="s">
        <v>30</v>
      </c>
      <c r="G386" s="54" t="n">
        <v>6</v>
      </c>
      <c r="H386" s="54" t="n">
        <v>388.87</v>
      </c>
      <c r="I386" s="55" t="n">
        <f aca="false">(H386*J$7)+H386</f>
        <v>496.58699</v>
      </c>
      <c r="J386" s="55" t="n">
        <f aca="false">G386*I386</f>
        <v>2979.52194</v>
      </c>
    </row>
    <row r="387" customFormat="false" ht="39.95" hidden="false" customHeight="true" outlineLevel="1" collapsed="false">
      <c r="A387" s="21"/>
      <c r="B387" s="51" t="s">
        <v>725</v>
      </c>
      <c r="C387" s="66" t="n">
        <v>72739</v>
      </c>
      <c r="D387" s="51" t="s">
        <v>22</v>
      </c>
      <c r="E387" s="92" t="s">
        <v>726</v>
      </c>
      <c r="F387" s="51" t="s">
        <v>30</v>
      </c>
      <c r="G387" s="54" t="n">
        <v>18</v>
      </c>
      <c r="H387" s="54" t="n">
        <v>475.59</v>
      </c>
      <c r="I387" s="55" t="n">
        <f aca="false">(H387*J$7)+H387</f>
        <v>607.32843</v>
      </c>
      <c r="J387" s="55" t="n">
        <f aca="false">G387*I387</f>
        <v>10931.91174</v>
      </c>
    </row>
    <row r="388" customFormat="false" ht="20.1" hidden="false" customHeight="true" outlineLevel="1" collapsed="false">
      <c r="A388" s="21"/>
      <c r="B388" s="51" t="s">
        <v>727</v>
      </c>
      <c r="C388" s="66" t="n">
        <v>102522</v>
      </c>
      <c r="D388" s="51" t="s">
        <v>728</v>
      </c>
      <c r="E388" s="92" t="s">
        <v>729</v>
      </c>
      <c r="F388" s="51" t="s">
        <v>30</v>
      </c>
      <c r="G388" s="54" t="n">
        <v>4</v>
      </c>
      <c r="H388" s="54" t="n">
        <v>702.47</v>
      </c>
      <c r="I388" s="55" t="n">
        <f aca="false">(H388*J$7)+H388</f>
        <v>897.05419</v>
      </c>
      <c r="J388" s="55" t="n">
        <f aca="false">G388*I388</f>
        <v>3588.21676</v>
      </c>
    </row>
    <row r="389" customFormat="false" ht="20.1" hidden="false" customHeight="true" outlineLevel="1" collapsed="false">
      <c r="A389" s="21"/>
      <c r="B389" s="51" t="s">
        <v>730</v>
      </c>
      <c r="C389" s="66" t="n">
        <v>102525</v>
      </c>
      <c r="D389" s="51" t="s">
        <v>728</v>
      </c>
      <c r="E389" s="92" t="s">
        <v>731</v>
      </c>
      <c r="F389" s="51" t="s">
        <v>30</v>
      </c>
      <c r="G389" s="54" t="n">
        <v>20</v>
      </c>
      <c r="H389" s="54" t="n">
        <v>239.55</v>
      </c>
      <c r="I389" s="55" t="n">
        <f aca="false">(H389*J$7)+H389</f>
        <v>305.90535</v>
      </c>
      <c r="J389" s="55" t="n">
        <f aca="false">G389*I389</f>
        <v>6118.107</v>
      </c>
    </row>
    <row r="390" customFormat="false" ht="20.1" hidden="false" customHeight="true" outlineLevel="1" collapsed="false">
      <c r="A390" s="21"/>
      <c r="B390" s="51" t="s">
        <v>732</v>
      </c>
      <c r="C390" s="51" t="n">
        <v>86901</v>
      </c>
      <c r="D390" s="51" t="s">
        <v>22</v>
      </c>
      <c r="E390" s="92" t="s">
        <v>733</v>
      </c>
      <c r="F390" s="51" t="s">
        <v>30</v>
      </c>
      <c r="G390" s="54" t="n">
        <v>22</v>
      </c>
      <c r="H390" s="54" t="n">
        <v>117.76</v>
      </c>
      <c r="I390" s="55" t="n">
        <f aca="false">(H390*J$7)+H390</f>
        <v>150.37952</v>
      </c>
      <c r="J390" s="55" t="n">
        <f aca="false">G390*I390</f>
        <v>3308.34944</v>
      </c>
    </row>
    <row r="391" customFormat="false" ht="20.1" hidden="false" customHeight="true" outlineLevel="1" collapsed="false">
      <c r="A391" s="21"/>
      <c r="B391" s="51" t="s">
        <v>734</v>
      </c>
      <c r="C391" s="51" t="s">
        <v>735</v>
      </c>
      <c r="D391" s="51" t="s">
        <v>225</v>
      </c>
      <c r="E391" s="92" t="s">
        <v>736</v>
      </c>
      <c r="F391" s="51" t="s">
        <v>30</v>
      </c>
      <c r="G391" s="54" t="n">
        <v>7</v>
      </c>
      <c r="H391" s="54" t="n">
        <f aca="false">CCU!F165</f>
        <v>330.33</v>
      </c>
      <c r="I391" s="55" t="n">
        <f aca="false">(H391*J$7)+H391</f>
        <v>421.83141</v>
      </c>
      <c r="J391" s="55" t="n">
        <f aca="false">G391*I391</f>
        <v>2952.81987</v>
      </c>
    </row>
    <row r="392" customFormat="false" ht="20.1" hidden="false" customHeight="true" outlineLevel="1" collapsed="false">
      <c r="A392" s="21"/>
      <c r="B392" s="51" t="s">
        <v>737</v>
      </c>
      <c r="C392" s="51" t="n">
        <v>86936</v>
      </c>
      <c r="D392" s="51" t="s">
        <v>22</v>
      </c>
      <c r="E392" s="92" t="s">
        <v>738</v>
      </c>
      <c r="F392" s="51" t="s">
        <v>30</v>
      </c>
      <c r="G392" s="54" t="n">
        <v>10</v>
      </c>
      <c r="H392" s="54" t="n">
        <v>291.02</v>
      </c>
      <c r="I392" s="55" t="n">
        <f aca="false">(H392*J$7)+H392</f>
        <v>371.63254</v>
      </c>
      <c r="J392" s="55" t="n">
        <f aca="false">G392*I392</f>
        <v>3716.3254</v>
      </c>
    </row>
    <row r="393" customFormat="false" ht="20.1" hidden="false" customHeight="true" outlineLevel="1" collapsed="false">
      <c r="A393" s="21"/>
      <c r="B393" s="51" t="s">
        <v>739</v>
      </c>
      <c r="C393" s="51" t="s">
        <v>740</v>
      </c>
      <c r="D393" s="51" t="s">
        <v>92</v>
      </c>
      <c r="E393" s="92" t="s">
        <v>741</v>
      </c>
      <c r="F393" s="51" t="s">
        <v>30</v>
      </c>
      <c r="G393" s="54" t="n">
        <v>1</v>
      </c>
      <c r="H393" s="54" t="n">
        <v>492.17</v>
      </c>
      <c r="I393" s="55" t="n">
        <f aca="false">(H393*J$7)+H393</f>
        <v>628.50109</v>
      </c>
      <c r="J393" s="55" t="n">
        <f aca="false">G393*I393</f>
        <v>628.50109</v>
      </c>
    </row>
    <row r="394" customFormat="false" ht="20.1" hidden="false" customHeight="true" outlineLevel="1" collapsed="false">
      <c r="A394" s="21"/>
      <c r="B394" s="51" t="s">
        <v>742</v>
      </c>
      <c r="C394" s="51" t="s">
        <v>743</v>
      </c>
      <c r="D394" s="51" t="s">
        <v>225</v>
      </c>
      <c r="E394" s="92" t="s">
        <v>744</v>
      </c>
      <c r="F394" s="51" t="s">
        <v>30</v>
      </c>
      <c r="G394" s="54" t="n">
        <v>4</v>
      </c>
      <c r="H394" s="54" t="n">
        <f aca="false">CCU!F181</f>
        <v>45.23</v>
      </c>
      <c r="I394" s="55" t="n">
        <f aca="false">(H394*J$7)+H394</f>
        <v>57.75871</v>
      </c>
      <c r="J394" s="55" t="n">
        <f aca="false">G394*I394</f>
        <v>231.03484</v>
      </c>
    </row>
    <row r="395" customFormat="false" ht="30" hidden="false" customHeight="true" outlineLevel="1" collapsed="false">
      <c r="A395" s="21"/>
      <c r="B395" s="51" t="s">
        <v>745</v>
      </c>
      <c r="C395" s="51" t="n">
        <v>86904</v>
      </c>
      <c r="D395" s="51" t="s">
        <v>22</v>
      </c>
      <c r="E395" s="92" t="s">
        <v>746</v>
      </c>
      <c r="F395" s="51" t="s">
        <v>30</v>
      </c>
      <c r="G395" s="54" t="n">
        <v>4</v>
      </c>
      <c r="H395" s="54" t="n">
        <v>114.04</v>
      </c>
      <c r="I395" s="55" t="n">
        <f aca="false">(H395*J$7)+H395</f>
        <v>145.62908</v>
      </c>
      <c r="J395" s="55" t="n">
        <f aca="false">G395*I395</f>
        <v>582.51632</v>
      </c>
    </row>
    <row r="396" customFormat="false" ht="30" hidden="false" customHeight="true" outlineLevel="1" collapsed="false">
      <c r="A396" s="21"/>
      <c r="B396" s="51" t="s">
        <v>747</v>
      </c>
      <c r="C396" s="51" t="n">
        <v>86904</v>
      </c>
      <c r="D396" s="51" t="s">
        <v>22</v>
      </c>
      <c r="E396" s="92" t="s">
        <v>748</v>
      </c>
      <c r="F396" s="51" t="s">
        <v>30</v>
      </c>
      <c r="G396" s="54" t="n">
        <v>6</v>
      </c>
      <c r="H396" s="54" t="n">
        <v>114.04</v>
      </c>
      <c r="I396" s="55" t="n">
        <f aca="false">(H396*J$7)+H396</f>
        <v>145.62908</v>
      </c>
      <c r="J396" s="55" t="n">
        <f aca="false">G396*I396</f>
        <v>873.77448</v>
      </c>
    </row>
    <row r="397" customFormat="false" ht="20.1" hidden="false" customHeight="true" outlineLevel="1" collapsed="false">
      <c r="A397" s="21"/>
      <c r="B397" s="51" t="s">
        <v>749</v>
      </c>
      <c r="C397" s="51" t="s">
        <v>750</v>
      </c>
      <c r="D397" s="51" t="s">
        <v>92</v>
      </c>
      <c r="E397" s="92" t="s">
        <v>751</v>
      </c>
      <c r="F397" s="51" t="s">
        <v>30</v>
      </c>
      <c r="G397" s="54" t="n">
        <v>7</v>
      </c>
      <c r="H397" s="54" t="n">
        <v>899.95</v>
      </c>
      <c r="I397" s="55" t="n">
        <f aca="false">(H397*J$7)+H397</f>
        <v>1149.23615</v>
      </c>
      <c r="J397" s="55" t="n">
        <f aca="false">G397*I397</f>
        <v>8044.65305</v>
      </c>
    </row>
    <row r="398" customFormat="false" ht="30" hidden="false" customHeight="true" outlineLevel="1" collapsed="false">
      <c r="A398" s="21"/>
      <c r="B398" s="51" t="s">
        <v>752</v>
      </c>
      <c r="C398" s="51" t="n">
        <v>9535</v>
      </c>
      <c r="D398" s="51" t="s">
        <v>22</v>
      </c>
      <c r="E398" s="92" t="s">
        <v>753</v>
      </c>
      <c r="F398" s="51" t="s">
        <v>30</v>
      </c>
      <c r="G398" s="54" t="n">
        <v>13</v>
      </c>
      <c r="H398" s="54" t="n">
        <v>67.19</v>
      </c>
      <c r="I398" s="55" t="n">
        <f aca="false">(H398*J$7)+H398</f>
        <v>85.80163</v>
      </c>
      <c r="J398" s="55" t="n">
        <f aca="false">G398*I398</f>
        <v>1115.42119</v>
      </c>
    </row>
    <row r="399" customFormat="false" ht="20.1" hidden="false" customHeight="true" outlineLevel="1" collapsed="false">
      <c r="A399" s="21"/>
      <c r="B399" s="51" t="s">
        <v>754</v>
      </c>
      <c r="C399" s="51" t="n">
        <v>95544</v>
      </c>
      <c r="D399" s="51" t="s">
        <v>22</v>
      </c>
      <c r="E399" s="92" t="s">
        <v>755</v>
      </c>
      <c r="F399" s="51" t="s">
        <v>30</v>
      </c>
      <c r="G399" s="54" t="n">
        <v>18</v>
      </c>
      <c r="H399" s="54" t="n">
        <v>25.34</v>
      </c>
      <c r="I399" s="55" t="n">
        <f aca="false">(H399*J$7)+H399</f>
        <v>32.35918</v>
      </c>
      <c r="J399" s="55" t="n">
        <f aca="false">G399*I399</f>
        <v>582.46524</v>
      </c>
    </row>
    <row r="400" customFormat="false" ht="20.1" hidden="false" customHeight="true" outlineLevel="1" collapsed="false">
      <c r="A400" s="21"/>
      <c r="B400" s="51" t="s">
        <v>756</v>
      </c>
      <c r="C400" s="51" t="s">
        <v>757</v>
      </c>
      <c r="D400" s="51" t="s">
        <v>92</v>
      </c>
      <c r="E400" s="92" t="s">
        <v>758</v>
      </c>
      <c r="F400" s="51" t="s">
        <v>30</v>
      </c>
      <c r="G400" s="54" t="n">
        <v>4</v>
      </c>
      <c r="H400" s="54" t="n">
        <v>40</v>
      </c>
      <c r="I400" s="55" t="n">
        <f aca="false">(H400*J$7)+H400</f>
        <v>51.08</v>
      </c>
      <c r="J400" s="55" t="n">
        <f aca="false">G400*I400</f>
        <v>204.32</v>
      </c>
    </row>
    <row r="401" customFormat="false" ht="30" hidden="false" customHeight="true" outlineLevel="1" collapsed="false">
      <c r="A401" s="21"/>
      <c r="B401" s="51" t="s">
        <v>759</v>
      </c>
      <c r="C401" s="66" t="n">
        <v>8211</v>
      </c>
      <c r="D401" s="100" t="s">
        <v>760</v>
      </c>
      <c r="E401" s="92" t="s">
        <v>761</v>
      </c>
      <c r="F401" s="51" t="s">
        <v>30</v>
      </c>
      <c r="G401" s="54" t="n">
        <v>18</v>
      </c>
      <c r="H401" s="54" t="n">
        <v>236.9</v>
      </c>
      <c r="I401" s="55" t="n">
        <f aca="false">(H401*J$7)+H401</f>
        <v>302.5213</v>
      </c>
      <c r="J401" s="55" t="n">
        <f aca="false">G401*I401</f>
        <v>5445.3834</v>
      </c>
    </row>
    <row r="402" customFormat="false" ht="20.1" hidden="false" customHeight="true" outlineLevel="1" collapsed="false">
      <c r="A402" s="21"/>
      <c r="B402" s="51" t="s">
        <v>762</v>
      </c>
      <c r="C402" s="51" t="s">
        <v>763</v>
      </c>
      <c r="D402" s="51" t="s">
        <v>33</v>
      </c>
      <c r="E402" s="92" t="s">
        <v>764</v>
      </c>
      <c r="F402" s="51" t="s">
        <v>30</v>
      </c>
      <c r="G402" s="54" t="n">
        <v>2</v>
      </c>
      <c r="H402" s="54" t="n">
        <v>148.19</v>
      </c>
      <c r="I402" s="55" t="n">
        <f aca="false">(H402*J$7)+H402</f>
        <v>189.23863</v>
      </c>
      <c r="J402" s="55" t="n">
        <f aca="false">G402*I402</f>
        <v>378.47726</v>
      </c>
    </row>
    <row r="403" customFormat="false" ht="20.1" hidden="false" customHeight="true" outlineLevel="1" collapsed="false">
      <c r="A403" s="21"/>
      <c r="B403" s="51" t="s">
        <v>765</v>
      </c>
      <c r="C403" s="51" t="s">
        <v>763</v>
      </c>
      <c r="D403" s="51" t="s">
        <v>33</v>
      </c>
      <c r="E403" s="92" t="s">
        <v>766</v>
      </c>
      <c r="F403" s="51" t="s">
        <v>30</v>
      </c>
      <c r="G403" s="54" t="n">
        <v>4</v>
      </c>
      <c r="H403" s="54" t="n">
        <v>148.19</v>
      </c>
      <c r="I403" s="55" t="n">
        <f aca="false">(H403*J$7)+H403</f>
        <v>189.23863</v>
      </c>
      <c r="J403" s="55" t="n">
        <f aca="false">G403*I403</f>
        <v>756.95452</v>
      </c>
    </row>
    <row r="404" customFormat="false" ht="20.1" hidden="false" customHeight="true" outlineLevel="1" collapsed="false">
      <c r="A404" s="21"/>
      <c r="B404" s="51" t="s">
        <v>767</v>
      </c>
      <c r="C404" s="51" t="n">
        <v>86909</v>
      </c>
      <c r="D404" s="51" t="s">
        <v>22</v>
      </c>
      <c r="E404" s="92" t="s">
        <v>768</v>
      </c>
      <c r="F404" s="51" t="s">
        <v>30</v>
      </c>
      <c r="G404" s="54" t="n">
        <v>15</v>
      </c>
      <c r="H404" s="54" t="n">
        <v>76.7</v>
      </c>
      <c r="I404" s="55" t="n">
        <f aca="false">(H404*J$7)+H404</f>
        <v>97.9459</v>
      </c>
      <c r="J404" s="55" t="n">
        <f aca="false">G404*I404</f>
        <v>1469.1885</v>
      </c>
    </row>
    <row r="405" customFormat="false" ht="20.1" hidden="false" customHeight="true" outlineLevel="1" collapsed="false">
      <c r="A405" s="21"/>
      <c r="B405" s="51" t="s">
        <v>769</v>
      </c>
      <c r="C405" s="51" t="n">
        <v>86916</v>
      </c>
      <c r="D405" s="51" t="s">
        <v>22</v>
      </c>
      <c r="E405" s="92" t="s">
        <v>770</v>
      </c>
      <c r="F405" s="51" t="s">
        <v>30</v>
      </c>
      <c r="G405" s="54" t="n">
        <v>21</v>
      </c>
      <c r="H405" s="54" t="n">
        <v>30.61</v>
      </c>
      <c r="I405" s="55" t="n">
        <f aca="false">(H405*J$7)+H405</f>
        <v>39.08897</v>
      </c>
      <c r="J405" s="55" t="n">
        <f aca="false">G405*I405</f>
        <v>820.86837</v>
      </c>
    </row>
    <row r="406" customFormat="false" ht="20.1" hidden="false" customHeight="true" outlineLevel="1" collapsed="false">
      <c r="A406" s="21"/>
      <c r="B406" s="51" t="s">
        <v>771</v>
      </c>
      <c r="C406" s="51" t="n">
        <v>86906</v>
      </c>
      <c r="D406" s="51" t="s">
        <v>22</v>
      </c>
      <c r="E406" s="92" t="s">
        <v>772</v>
      </c>
      <c r="F406" s="51" t="s">
        <v>30</v>
      </c>
      <c r="G406" s="54" t="n">
        <v>28</v>
      </c>
      <c r="H406" s="54" t="n">
        <v>38.49</v>
      </c>
      <c r="I406" s="55" t="n">
        <f aca="false">(H406*J$7)+H406</f>
        <v>49.15173</v>
      </c>
      <c r="J406" s="55" t="n">
        <f aca="false">G406*I406</f>
        <v>1376.24844</v>
      </c>
    </row>
    <row r="407" customFormat="false" ht="20.1" hidden="false" customHeight="true" outlineLevel="1" collapsed="false">
      <c r="A407" s="21"/>
      <c r="B407" s="51" t="s">
        <v>773</v>
      </c>
      <c r="C407" s="51" t="n">
        <v>86906</v>
      </c>
      <c r="D407" s="51" t="s">
        <v>22</v>
      </c>
      <c r="E407" s="92" t="s">
        <v>774</v>
      </c>
      <c r="F407" s="51" t="s">
        <v>30</v>
      </c>
      <c r="G407" s="54" t="n">
        <v>4</v>
      </c>
      <c r="H407" s="54" t="n">
        <v>38.49</v>
      </c>
      <c r="I407" s="55" t="n">
        <f aca="false">(H407*J$7)+H407</f>
        <v>49.15173</v>
      </c>
      <c r="J407" s="55" t="n">
        <f aca="false">G407*I407</f>
        <v>196.60692</v>
      </c>
    </row>
    <row r="408" customFormat="false" ht="20.1" hidden="false" customHeight="true" outlineLevel="1" collapsed="false">
      <c r="A408" s="21"/>
      <c r="B408" s="51" t="s">
        <v>775</v>
      </c>
      <c r="C408" s="51" t="s">
        <v>776</v>
      </c>
      <c r="D408" s="51" t="s">
        <v>92</v>
      </c>
      <c r="E408" s="92" t="s">
        <v>777</v>
      </c>
      <c r="F408" s="51" t="s">
        <v>30</v>
      </c>
      <c r="G408" s="54" t="n">
        <v>23</v>
      </c>
      <c r="H408" s="54" t="n">
        <v>32.44</v>
      </c>
      <c r="I408" s="55" t="n">
        <f aca="false">(H408*J$7)+H408</f>
        <v>41.42588</v>
      </c>
      <c r="J408" s="55" t="n">
        <f aca="false">G408*I408</f>
        <v>952.79524</v>
      </c>
    </row>
    <row r="409" customFormat="false" ht="20.1" hidden="false" customHeight="true" outlineLevel="1" collapsed="false">
      <c r="A409" s="21"/>
      <c r="B409" s="51" t="s">
        <v>778</v>
      </c>
      <c r="C409" s="100" t="s">
        <v>779</v>
      </c>
      <c r="D409" s="100" t="s">
        <v>760</v>
      </c>
      <c r="E409" s="92" t="s">
        <v>780</v>
      </c>
      <c r="F409" s="51" t="s">
        <v>30</v>
      </c>
      <c r="G409" s="54" t="n">
        <v>23</v>
      </c>
      <c r="H409" s="54" t="n">
        <v>44.48</v>
      </c>
      <c r="I409" s="55" t="n">
        <f aca="false">(H409*J$7)+H409</f>
        <v>56.80096</v>
      </c>
      <c r="J409" s="55" t="n">
        <f aca="false">G409*I409</f>
        <v>1306.42208</v>
      </c>
    </row>
    <row r="410" customFormat="false" ht="20.1" hidden="false" customHeight="true" outlineLevel="1" collapsed="false">
      <c r="A410" s="21"/>
      <c r="B410" s="51" t="s">
        <v>781</v>
      </c>
      <c r="C410" s="51" t="n">
        <v>2144</v>
      </c>
      <c r="D410" s="51" t="s">
        <v>760</v>
      </c>
      <c r="E410" s="92" t="s">
        <v>782</v>
      </c>
      <c r="F410" s="51" t="s">
        <v>30</v>
      </c>
      <c r="G410" s="54" t="n">
        <v>211</v>
      </c>
      <c r="H410" s="54" t="n">
        <v>27.2</v>
      </c>
      <c r="I410" s="55" t="n">
        <f aca="false">(H410*J$7)+H410</f>
        <v>34.7344</v>
      </c>
      <c r="J410" s="55" t="n">
        <f aca="false">G410*I410</f>
        <v>7328.9584</v>
      </c>
    </row>
    <row r="411" customFormat="false" ht="30" hidden="false" customHeight="true" outlineLevel="1" collapsed="false">
      <c r="A411" s="21"/>
      <c r="B411" s="51" t="s">
        <v>783</v>
      </c>
      <c r="C411" s="51" t="s">
        <v>784</v>
      </c>
      <c r="D411" s="51" t="s">
        <v>338</v>
      </c>
      <c r="E411" s="92" t="s">
        <v>785</v>
      </c>
      <c r="F411" s="51" t="s">
        <v>30</v>
      </c>
      <c r="G411" s="54" t="n">
        <v>9</v>
      </c>
      <c r="H411" s="54" t="n">
        <v>232.38</v>
      </c>
      <c r="I411" s="55" t="n">
        <f aca="false">(H411*J$7)+H411</f>
        <v>296.74926</v>
      </c>
      <c r="J411" s="55" t="n">
        <f aca="false">G411*I411</f>
        <v>2670.74334</v>
      </c>
    </row>
    <row r="412" customFormat="false" ht="30" hidden="false" customHeight="true" outlineLevel="1" collapsed="false">
      <c r="A412" s="21"/>
      <c r="B412" s="51" t="s">
        <v>786</v>
      </c>
      <c r="C412" s="51" t="s">
        <v>787</v>
      </c>
      <c r="D412" s="51" t="s">
        <v>338</v>
      </c>
      <c r="E412" s="92" t="s">
        <v>788</v>
      </c>
      <c r="F412" s="51" t="s">
        <v>30</v>
      </c>
      <c r="G412" s="54" t="n">
        <v>6</v>
      </c>
      <c r="H412" s="54" t="n">
        <v>220.14</v>
      </c>
      <c r="I412" s="55" t="n">
        <f aca="false">(H412*J$7)+H412</f>
        <v>281.11878</v>
      </c>
      <c r="J412" s="55" t="n">
        <f aca="false">G412*I412</f>
        <v>1686.71268</v>
      </c>
    </row>
    <row r="413" customFormat="false" ht="30" hidden="false" customHeight="true" outlineLevel="1" collapsed="false">
      <c r="A413" s="21"/>
      <c r="B413" s="51" t="s">
        <v>789</v>
      </c>
      <c r="C413" s="51" t="s">
        <v>790</v>
      </c>
      <c r="D413" s="51" t="s">
        <v>338</v>
      </c>
      <c r="E413" s="92" t="s">
        <v>791</v>
      </c>
      <c r="F413" s="51" t="s">
        <v>30</v>
      </c>
      <c r="G413" s="54" t="n">
        <v>14</v>
      </c>
      <c r="H413" s="54" t="n">
        <v>120.42</v>
      </c>
      <c r="I413" s="55" t="n">
        <f aca="false">(H413*J$7)+H413</f>
        <v>153.77634</v>
      </c>
      <c r="J413" s="55" t="n">
        <f aca="false">G413*I413</f>
        <v>2152.86876</v>
      </c>
    </row>
    <row r="414" customFormat="false" ht="20.1" hidden="false" customHeight="true" outlineLevel="1" collapsed="false">
      <c r="A414" s="21"/>
      <c r="B414" s="51" t="s">
        <v>792</v>
      </c>
      <c r="C414" s="51" t="s">
        <v>793</v>
      </c>
      <c r="D414" s="51" t="s">
        <v>33</v>
      </c>
      <c r="E414" s="64" t="s">
        <v>794</v>
      </c>
      <c r="F414" s="51" t="s">
        <v>30</v>
      </c>
      <c r="G414" s="54" t="n">
        <v>1</v>
      </c>
      <c r="H414" s="54" t="n">
        <v>553.6</v>
      </c>
      <c r="I414" s="55" t="n">
        <f aca="false">(H414*J$7)+H414</f>
        <v>706.9472</v>
      </c>
      <c r="J414" s="55" t="n">
        <f aca="false">G414*I414</f>
        <v>706.9472</v>
      </c>
    </row>
    <row r="415" customFormat="false" ht="20.1" hidden="false" customHeight="true" outlineLevel="1" collapsed="false">
      <c r="A415" s="21"/>
      <c r="B415" s="51" t="s">
        <v>795</v>
      </c>
      <c r="C415" s="51" t="s">
        <v>796</v>
      </c>
      <c r="D415" s="51" t="s">
        <v>22</v>
      </c>
      <c r="E415" s="64" t="s">
        <v>797</v>
      </c>
      <c r="F415" s="51" t="s">
        <v>53</v>
      </c>
      <c r="G415" s="54" t="n">
        <v>19.4</v>
      </c>
      <c r="H415" s="54" t="n">
        <v>78.33</v>
      </c>
      <c r="I415" s="55" t="n">
        <f aca="false">(H415*J$7)+H415</f>
        <v>100.02741</v>
      </c>
      <c r="J415" s="55" t="n">
        <f aca="false">G415*I415</f>
        <v>1940.531754</v>
      </c>
    </row>
    <row r="416" customFormat="false" ht="18.75" hidden="false" customHeight="true" outlineLevel="1" collapsed="false">
      <c r="A416" s="21"/>
      <c r="B416" s="67"/>
      <c r="C416" s="68"/>
      <c r="D416" s="68"/>
      <c r="E416" s="68"/>
      <c r="F416" s="68"/>
      <c r="G416" s="68"/>
      <c r="H416" s="69" t="s">
        <v>57</v>
      </c>
      <c r="I416" s="78"/>
      <c r="J416" s="70" t="n">
        <f aca="false">SUM(J386:J415)</f>
        <v>75047.645224</v>
      </c>
    </row>
    <row r="417" customFormat="false" ht="18.75" hidden="false" customHeight="true" outlineLevel="0" collapsed="false">
      <c r="A417" s="21"/>
      <c r="B417" s="101"/>
      <c r="C417" s="101"/>
      <c r="D417" s="101"/>
      <c r="E417" s="101"/>
      <c r="F417" s="101"/>
      <c r="G417" s="101"/>
      <c r="H417" s="102"/>
      <c r="I417" s="101"/>
      <c r="J417" s="103"/>
    </row>
    <row r="418" customFormat="false" ht="18.75" hidden="false" customHeight="true" outlineLevel="0" collapsed="false">
      <c r="A418" s="21"/>
      <c r="B418" s="46" t="n">
        <v>16</v>
      </c>
      <c r="C418" s="49"/>
      <c r="D418" s="49"/>
      <c r="E418" s="47" t="s">
        <v>798</v>
      </c>
      <c r="F418" s="47"/>
      <c r="G418" s="49"/>
      <c r="H418" s="49"/>
      <c r="I418" s="47"/>
      <c r="J418" s="50"/>
    </row>
    <row r="419" customFormat="false" ht="18.75" hidden="false" customHeight="true" outlineLevel="1" collapsed="false">
      <c r="A419" s="21"/>
      <c r="B419" s="51" t="s">
        <v>799</v>
      </c>
      <c r="C419" s="51" t="s">
        <v>800</v>
      </c>
      <c r="D419" s="51" t="s">
        <v>92</v>
      </c>
      <c r="E419" s="64" t="s">
        <v>801</v>
      </c>
      <c r="F419" s="51" t="s">
        <v>63</v>
      </c>
      <c r="G419" s="54" t="n">
        <v>2.44</v>
      </c>
      <c r="H419" s="54" t="n">
        <v>324.73</v>
      </c>
      <c r="I419" s="55" t="n">
        <f aca="false">(H419*J$7)+H419</f>
        <v>414.68021</v>
      </c>
      <c r="J419" s="55" t="n">
        <f aca="false">G419*I419</f>
        <v>1011.8197124</v>
      </c>
    </row>
    <row r="420" customFormat="false" ht="18.75" hidden="false" customHeight="true" outlineLevel="1" collapsed="false">
      <c r="A420" s="21"/>
      <c r="B420" s="51" t="s">
        <v>802</v>
      </c>
      <c r="C420" s="51" t="n">
        <v>85014</v>
      </c>
      <c r="D420" s="51" t="s">
        <v>22</v>
      </c>
      <c r="E420" s="64" t="s">
        <v>803</v>
      </c>
      <c r="F420" s="51" t="s">
        <v>68</v>
      </c>
      <c r="G420" s="54" t="n">
        <v>0.24</v>
      </c>
      <c r="H420" s="54" t="n">
        <v>398.4</v>
      </c>
      <c r="I420" s="55" t="n">
        <f aca="false">(H420*J$7)+H420</f>
        <v>508.7568</v>
      </c>
      <c r="J420" s="55" t="n">
        <f aca="false">G420*I420</f>
        <v>122.101632</v>
      </c>
    </row>
    <row r="421" customFormat="false" ht="18.75" hidden="false" customHeight="true" outlineLevel="1" collapsed="false">
      <c r="A421" s="21"/>
      <c r="B421" s="51" t="s">
        <v>804</v>
      </c>
      <c r="C421" s="51" t="n">
        <v>92688</v>
      </c>
      <c r="D421" s="51" t="s">
        <v>22</v>
      </c>
      <c r="E421" s="64" t="s">
        <v>805</v>
      </c>
      <c r="F421" s="51" t="s">
        <v>53</v>
      </c>
      <c r="G421" s="54" t="n">
        <v>45.8</v>
      </c>
      <c r="H421" s="54" t="n">
        <v>25.37</v>
      </c>
      <c r="I421" s="55" t="n">
        <f aca="false">(H421*J$7)+H421</f>
        <v>32.39749</v>
      </c>
      <c r="J421" s="55" t="n">
        <f aca="false">G421*I421</f>
        <v>1483.805042</v>
      </c>
    </row>
    <row r="422" customFormat="false" ht="18.75" hidden="false" customHeight="true" outlineLevel="1" collapsed="false">
      <c r="A422" s="21"/>
      <c r="B422" s="51" t="s">
        <v>806</v>
      </c>
      <c r="C422" s="51" t="s">
        <v>807</v>
      </c>
      <c r="D422" s="51" t="s">
        <v>225</v>
      </c>
      <c r="E422" s="64" t="s">
        <v>808</v>
      </c>
      <c r="F422" s="51" t="s">
        <v>53</v>
      </c>
      <c r="G422" s="54" t="n">
        <v>45.8</v>
      </c>
      <c r="H422" s="54" t="n">
        <f aca="false">CCU!F200</f>
        <v>17.57</v>
      </c>
      <c r="I422" s="55" t="n">
        <f aca="false">(H422*J$7)+H422</f>
        <v>22.43689</v>
      </c>
      <c r="J422" s="55" t="n">
        <f aca="false">G422*I422</f>
        <v>1027.609562</v>
      </c>
    </row>
    <row r="423" customFormat="false" ht="18.75" hidden="false" customHeight="true" outlineLevel="1" collapsed="false">
      <c r="A423" s="21"/>
      <c r="B423" s="51" t="s">
        <v>809</v>
      </c>
      <c r="C423" s="51" t="s">
        <v>810</v>
      </c>
      <c r="D423" s="51" t="s">
        <v>92</v>
      </c>
      <c r="E423" s="64" t="s">
        <v>811</v>
      </c>
      <c r="F423" s="51" t="s">
        <v>30</v>
      </c>
      <c r="G423" s="54" t="n">
        <v>4</v>
      </c>
      <c r="H423" s="54" t="n">
        <v>150</v>
      </c>
      <c r="I423" s="55" t="n">
        <f aca="false">(H423*J$7)+H423</f>
        <v>191.55</v>
      </c>
      <c r="J423" s="55" t="n">
        <f aca="false">G423*I423</f>
        <v>766.2</v>
      </c>
    </row>
    <row r="424" customFormat="false" ht="18.75" hidden="false" customHeight="true" outlineLevel="1" collapsed="false">
      <c r="A424" s="21"/>
      <c r="B424" s="51" t="s">
        <v>812</v>
      </c>
      <c r="C424" s="51" t="s">
        <v>813</v>
      </c>
      <c r="D424" s="51" t="s">
        <v>92</v>
      </c>
      <c r="E424" s="64" t="s">
        <v>814</v>
      </c>
      <c r="F424" s="51" t="s">
        <v>30</v>
      </c>
      <c r="G424" s="54" t="n">
        <v>1</v>
      </c>
      <c r="H424" s="54" t="n">
        <v>722.78</v>
      </c>
      <c r="I424" s="55" t="n">
        <f aca="false">(H424*J$7)+H424</f>
        <v>922.99006</v>
      </c>
      <c r="J424" s="55" t="n">
        <f aca="false">G424*I424</f>
        <v>922.99006</v>
      </c>
    </row>
    <row r="425" customFormat="false" ht="18.75" hidden="false" customHeight="true" outlineLevel="1" collapsed="false">
      <c r="A425" s="21"/>
      <c r="B425" s="51" t="s">
        <v>815</v>
      </c>
      <c r="C425" s="51" t="s">
        <v>816</v>
      </c>
      <c r="D425" s="51" t="s">
        <v>225</v>
      </c>
      <c r="E425" s="64" t="s">
        <v>817</v>
      </c>
      <c r="F425" s="51" t="s">
        <v>30</v>
      </c>
      <c r="G425" s="54" t="n">
        <v>2</v>
      </c>
      <c r="H425" s="54" t="n">
        <f aca="false">CCU!F217</f>
        <v>471.25</v>
      </c>
      <c r="I425" s="55" t="n">
        <f aca="false">(H425*J$7)+H425</f>
        <v>601.78625</v>
      </c>
      <c r="J425" s="55" t="n">
        <f aca="false">G425*I425</f>
        <v>1203.5725</v>
      </c>
    </row>
    <row r="426" customFormat="false" ht="18.75" hidden="false" customHeight="true" outlineLevel="1" collapsed="false">
      <c r="A426" s="21"/>
      <c r="B426" s="51" t="s">
        <v>818</v>
      </c>
      <c r="C426" s="51" t="s">
        <v>819</v>
      </c>
      <c r="D426" s="51" t="s">
        <v>92</v>
      </c>
      <c r="E426" s="64" t="s">
        <v>820</v>
      </c>
      <c r="F426" s="51" t="s">
        <v>30</v>
      </c>
      <c r="G426" s="54" t="n">
        <v>1</v>
      </c>
      <c r="H426" s="54" t="n">
        <v>1192.56</v>
      </c>
      <c r="I426" s="55" t="n">
        <f aca="false">(H426*J$7)+H426</f>
        <v>1522.89912</v>
      </c>
      <c r="J426" s="55" t="n">
        <f aca="false">G426*I426</f>
        <v>1522.89912</v>
      </c>
    </row>
    <row r="427" customFormat="false" ht="18.75" hidden="false" customHeight="true" outlineLevel="1" collapsed="false">
      <c r="A427" s="21"/>
      <c r="B427" s="51" t="s">
        <v>821</v>
      </c>
      <c r="C427" s="100" t="s">
        <v>822</v>
      </c>
      <c r="D427" s="51" t="s">
        <v>225</v>
      </c>
      <c r="E427" s="64" t="s">
        <v>823</v>
      </c>
      <c r="F427" s="51" t="s">
        <v>30</v>
      </c>
      <c r="G427" s="54" t="n">
        <v>1</v>
      </c>
      <c r="H427" s="54" t="n">
        <f aca="false">CCU!F233</f>
        <v>15.08</v>
      </c>
      <c r="I427" s="55" t="n">
        <f aca="false">(H427*J$7)+H427</f>
        <v>19.25716</v>
      </c>
      <c r="J427" s="55" t="n">
        <f aca="false">G427*I427</f>
        <v>19.25716</v>
      </c>
    </row>
    <row r="428" customFormat="false" ht="18.75" hidden="false" customHeight="true" outlineLevel="1" collapsed="false">
      <c r="A428" s="21"/>
      <c r="B428" s="51" t="s">
        <v>824</v>
      </c>
      <c r="C428" s="100" t="s">
        <v>822</v>
      </c>
      <c r="D428" s="51" t="s">
        <v>225</v>
      </c>
      <c r="E428" s="64" t="s">
        <v>825</v>
      </c>
      <c r="F428" s="51" t="s">
        <v>30</v>
      </c>
      <c r="G428" s="54" t="n">
        <v>1</v>
      </c>
      <c r="H428" s="54" t="n">
        <f aca="false">CCU!F233</f>
        <v>15.08</v>
      </c>
      <c r="I428" s="55" t="n">
        <f aca="false">(H428*J$7)+H428</f>
        <v>19.25716</v>
      </c>
      <c r="J428" s="55" t="n">
        <f aca="false">G428*I428</f>
        <v>19.25716</v>
      </c>
    </row>
    <row r="429" customFormat="false" ht="18.75" hidden="false" customHeight="true" outlineLevel="1" collapsed="false">
      <c r="A429" s="21"/>
      <c r="B429" s="67"/>
      <c r="C429" s="68"/>
      <c r="D429" s="68"/>
      <c r="E429" s="68"/>
      <c r="F429" s="68"/>
      <c r="G429" s="68"/>
      <c r="H429" s="69" t="s">
        <v>57</v>
      </c>
      <c r="I429" s="78"/>
      <c r="J429" s="70" t="n">
        <f aca="false">SUM(J419:J428)</f>
        <v>8099.5119484</v>
      </c>
    </row>
    <row r="430" customFormat="false" ht="18.75" hidden="false" customHeight="true" outlineLevel="0" collapsed="false">
      <c r="A430" s="21"/>
      <c r="B430" s="21"/>
      <c r="C430" s="21"/>
      <c r="D430" s="21"/>
      <c r="E430" s="45"/>
      <c r="F430" s="21"/>
      <c r="I430" s="26"/>
      <c r="J430" s="71"/>
    </row>
    <row r="431" s="79" customFormat="true" ht="18.75" hidden="false" customHeight="true" outlineLevel="0" collapsed="false">
      <c r="A431" s="21"/>
      <c r="B431" s="46" t="n">
        <v>17</v>
      </c>
      <c r="C431" s="46"/>
      <c r="D431" s="46"/>
      <c r="E431" s="47" t="s">
        <v>826</v>
      </c>
      <c r="F431" s="47"/>
      <c r="G431" s="50"/>
      <c r="H431" s="49"/>
      <c r="I431" s="47"/>
      <c r="J431" s="50"/>
    </row>
    <row r="432" s="79" customFormat="true" ht="18.75" hidden="false" customHeight="true" outlineLevel="1" collapsed="false">
      <c r="A432" s="21"/>
      <c r="B432" s="51" t="s">
        <v>827</v>
      </c>
      <c r="C432" s="51" t="n">
        <v>72553</v>
      </c>
      <c r="D432" s="66" t="s">
        <v>22</v>
      </c>
      <c r="E432" s="64" t="s">
        <v>828</v>
      </c>
      <c r="F432" s="51" t="s">
        <v>30</v>
      </c>
      <c r="G432" s="54" t="n">
        <v>8</v>
      </c>
      <c r="H432" s="54" t="n">
        <v>131.57</v>
      </c>
      <c r="I432" s="55" t="n">
        <f aca="false">(H432*J$7)+H432</f>
        <v>168.01489</v>
      </c>
      <c r="J432" s="55" t="n">
        <f aca="false">G432*I432</f>
        <v>1344.11912</v>
      </c>
    </row>
    <row r="433" s="79" customFormat="true" ht="18.75" hidden="false" customHeight="true" outlineLevel="1" collapsed="false">
      <c r="A433" s="21"/>
      <c r="B433" s="51" t="s">
        <v>829</v>
      </c>
      <c r="C433" s="51" t="n">
        <v>72554</v>
      </c>
      <c r="D433" s="66" t="s">
        <v>22</v>
      </c>
      <c r="E433" s="64" t="s">
        <v>830</v>
      </c>
      <c r="F433" s="51" t="s">
        <v>30</v>
      </c>
      <c r="G433" s="54" t="n">
        <v>2</v>
      </c>
      <c r="H433" s="54" t="n">
        <v>438.5</v>
      </c>
      <c r="I433" s="55" t="n">
        <f aca="false">(H433*J$7)+H433</f>
        <v>559.9645</v>
      </c>
      <c r="J433" s="55" t="n">
        <f aca="false">G433*I433</f>
        <v>1119.929</v>
      </c>
    </row>
    <row r="434" s="79" customFormat="true" ht="18.75" hidden="false" customHeight="true" outlineLevel="1" collapsed="false">
      <c r="A434" s="21"/>
      <c r="B434" s="51" t="s">
        <v>831</v>
      </c>
      <c r="C434" s="51" t="n">
        <v>92353</v>
      </c>
      <c r="D434" s="66" t="s">
        <v>22</v>
      </c>
      <c r="E434" s="64" t="s">
        <v>832</v>
      </c>
      <c r="F434" s="51" t="s">
        <v>30</v>
      </c>
      <c r="G434" s="54" t="n">
        <v>10</v>
      </c>
      <c r="H434" s="54" t="n">
        <v>93.44</v>
      </c>
      <c r="I434" s="55" t="n">
        <f aca="false">(H434*J$7)+H434</f>
        <v>119.32288</v>
      </c>
      <c r="J434" s="55" t="n">
        <f aca="false">G434*I434</f>
        <v>1193.2288</v>
      </c>
    </row>
    <row r="435" s="79" customFormat="true" ht="18.75" hidden="false" customHeight="true" outlineLevel="1" collapsed="false">
      <c r="A435" s="21"/>
      <c r="B435" s="51" t="s">
        <v>833</v>
      </c>
      <c r="C435" s="51" t="n">
        <v>92377</v>
      </c>
      <c r="D435" s="66" t="s">
        <v>22</v>
      </c>
      <c r="E435" s="64" t="s">
        <v>834</v>
      </c>
      <c r="F435" s="51" t="s">
        <v>30</v>
      </c>
      <c r="G435" s="54" t="n">
        <v>2</v>
      </c>
      <c r="H435" s="54" t="n">
        <v>59.67</v>
      </c>
      <c r="I435" s="55" t="n">
        <f aca="false">(H435*J$7)+H435</f>
        <v>76.19859</v>
      </c>
      <c r="J435" s="55" t="n">
        <f aca="false">G435*I435</f>
        <v>152.39718</v>
      </c>
    </row>
    <row r="436" s="79" customFormat="true" ht="18.75" hidden="false" customHeight="true" outlineLevel="1" collapsed="false">
      <c r="A436" s="21"/>
      <c r="B436" s="51" t="s">
        <v>835</v>
      </c>
      <c r="C436" s="51" t="n">
        <v>92642</v>
      </c>
      <c r="D436" s="66" t="s">
        <v>22</v>
      </c>
      <c r="E436" s="64" t="s">
        <v>836</v>
      </c>
      <c r="F436" s="51" t="s">
        <v>30</v>
      </c>
      <c r="G436" s="54" t="n">
        <v>4</v>
      </c>
      <c r="H436" s="54" t="n">
        <v>130.14</v>
      </c>
      <c r="I436" s="55" t="n">
        <f aca="false">(H436*J$7)+H436</f>
        <v>166.18878</v>
      </c>
      <c r="J436" s="55" t="n">
        <f aca="false">G436*I436</f>
        <v>664.75512</v>
      </c>
    </row>
    <row r="437" s="79" customFormat="true" ht="18.75" hidden="false" customHeight="true" outlineLevel="1" collapsed="false">
      <c r="A437" s="21"/>
      <c r="B437" s="51" t="s">
        <v>837</v>
      </c>
      <c r="C437" s="51" t="n">
        <v>92367</v>
      </c>
      <c r="D437" s="66" t="s">
        <v>22</v>
      </c>
      <c r="E437" s="64" t="s">
        <v>838</v>
      </c>
      <c r="F437" s="51" t="s">
        <v>30</v>
      </c>
      <c r="G437" s="54" t="n">
        <v>65</v>
      </c>
      <c r="H437" s="54" t="n">
        <v>65.69</v>
      </c>
      <c r="I437" s="55" t="n">
        <f aca="false">(H437*J$7)+H437</f>
        <v>83.88613</v>
      </c>
      <c r="J437" s="55" t="n">
        <f aca="false">G437*I437</f>
        <v>5452.59845</v>
      </c>
    </row>
    <row r="438" s="79" customFormat="true" ht="18.75" hidden="false" customHeight="true" outlineLevel="1" collapsed="false">
      <c r="A438" s="21"/>
      <c r="B438" s="51" t="s">
        <v>839</v>
      </c>
      <c r="C438" s="51" t="s">
        <v>840</v>
      </c>
      <c r="D438" s="51" t="s">
        <v>92</v>
      </c>
      <c r="E438" s="64" t="s">
        <v>841</v>
      </c>
      <c r="F438" s="51" t="s">
        <v>30</v>
      </c>
      <c r="G438" s="54" t="n">
        <v>1</v>
      </c>
      <c r="H438" s="54" t="n">
        <v>115.04</v>
      </c>
      <c r="I438" s="55" t="n">
        <f aca="false">(H438*J$7)+H438</f>
        <v>146.90608</v>
      </c>
      <c r="J438" s="55" t="n">
        <f aca="false">G438*I438</f>
        <v>146.90608</v>
      </c>
    </row>
    <row r="439" s="79" customFormat="true" ht="18.75" hidden="false" customHeight="true" outlineLevel="1" collapsed="false">
      <c r="A439" s="21"/>
      <c r="B439" s="51" t="s">
        <v>842</v>
      </c>
      <c r="C439" s="51" t="s">
        <v>843</v>
      </c>
      <c r="D439" s="51" t="s">
        <v>92</v>
      </c>
      <c r="E439" s="64" t="s">
        <v>844</v>
      </c>
      <c r="F439" s="51" t="s">
        <v>30</v>
      </c>
      <c r="G439" s="54" t="n">
        <v>3</v>
      </c>
      <c r="H439" s="54" t="n">
        <v>187.77</v>
      </c>
      <c r="I439" s="55" t="n">
        <f aca="false">(H439*J$7)+H439</f>
        <v>239.78229</v>
      </c>
      <c r="J439" s="55" t="n">
        <f aca="false">G439*I439</f>
        <v>719.34687</v>
      </c>
    </row>
    <row r="440" s="79" customFormat="true" ht="18.75" hidden="false" customHeight="true" outlineLevel="1" collapsed="false">
      <c r="A440" s="21"/>
      <c r="B440" s="51" t="s">
        <v>845</v>
      </c>
      <c r="C440" s="51" t="n">
        <v>72288</v>
      </c>
      <c r="D440" s="66" t="s">
        <v>22</v>
      </c>
      <c r="E440" s="64" t="s">
        <v>846</v>
      </c>
      <c r="F440" s="51" t="s">
        <v>30</v>
      </c>
      <c r="G440" s="54" t="n">
        <v>2</v>
      </c>
      <c r="H440" s="54" t="n">
        <v>227.23</v>
      </c>
      <c r="I440" s="55" t="n">
        <f aca="false">(H440*J$7)+H440</f>
        <v>290.17271</v>
      </c>
      <c r="J440" s="55" t="n">
        <f aca="false">G440*I440</f>
        <v>580.34542</v>
      </c>
    </row>
    <row r="441" s="79" customFormat="true" ht="18.75" hidden="false" customHeight="true" outlineLevel="1" collapsed="false">
      <c r="A441" s="21"/>
      <c r="B441" s="51" t="s">
        <v>847</v>
      </c>
      <c r="C441" s="51" t="s">
        <v>848</v>
      </c>
      <c r="D441" s="51" t="s">
        <v>92</v>
      </c>
      <c r="E441" s="64" t="s">
        <v>849</v>
      </c>
      <c r="F441" s="51" t="s">
        <v>30</v>
      </c>
      <c r="G441" s="54" t="n">
        <v>2</v>
      </c>
      <c r="H441" s="54" t="n">
        <v>58.53</v>
      </c>
      <c r="I441" s="55" t="n">
        <f aca="false">(H441*J$7)+H441</f>
        <v>74.74281</v>
      </c>
      <c r="J441" s="55" t="n">
        <f aca="false">G441*I441</f>
        <v>149.48562</v>
      </c>
    </row>
    <row r="442" s="79" customFormat="true" ht="18.75" hidden="false" customHeight="true" outlineLevel="1" collapsed="false">
      <c r="A442" s="21"/>
      <c r="B442" s="51" t="s">
        <v>850</v>
      </c>
      <c r="C442" s="51" t="s">
        <v>851</v>
      </c>
      <c r="D442" s="51" t="s">
        <v>33</v>
      </c>
      <c r="E442" s="64" t="s">
        <v>852</v>
      </c>
      <c r="F442" s="51" t="s">
        <v>30</v>
      </c>
      <c r="G442" s="54" t="n">
        <v>2</v>
      </c>
      <c r="H442" s="54" t="n">
        <v>85.2</v>
      </c>
      <c r="I442" s="55" t="n">
        <f aca="false">(H442*J$7)+H442</f>
        <v>108.8004</v>
      </c>
      <c r="J442" s="55" t="n">
        <f aca="false">G442*I442</f>
        <v>217.6008</v>
      </c>
    </row>
    <row r="443" s="79" customFormat="true" ht="18.75" hidden="false" customHeight="true" outlineLevel="1" collapsed="false">
      <c r="A443" s="21"/>
      <c r="B443" s="51" t="s">
        <v>853</v>
      </c>
      <c r="C443" s="51" t="n">
        <v>71516</v>
      </c>
      <c r="D443" s="66" t="s">
        <v>22</v>
      </c>
      <c r="E443" s="64" t="s">
        <v>854</v>
      </c>
      <c r="F443" s="51" t="s">
        <v>30</v>
      </c>
      <c r="G443" s="54" t="n">
        <v>4</v>
      </c>
      <c r="H443" s="54" t="n">
        <v>440</v>
      </c>
      <c r="I443" s="55" t="n">
        <f aca="false">(H443*J$7)+H443</f>
        <v>561.88</v>
      </c>
      <c r="J443" s="55" t="n">
        <f aca="false">G443*I443</f>
        <v>2247.52</v>
      </c>
    </row>
    <row r="444" s="79" customFormat="true" ht="18.75" hidden="false" customHeight="true" outlineLevel="1" collapsed="false">
      <c r="A444" s="21"/>
      <c r="B444" s="51" t="s">
        <v>855</v>
      </c>
      <c r="C444" s="51" t="s">
        <v>856</v>
      </c>
      <c r="D444" s="66" t="s">
        <v>22</v>
      </c>
      <c r="E444" s="64" t="s">
        <v>857</v>
      </c>
      <c r="F444" s="51" t="s">
        <v>30</v>
      </c>
      <c r="G444" s="54" t="n">
        <v>3</v>
      </c>
      <c r="H444" s="54" t="n">
        <v>161.34</v>
      </c>
      <c r="I444" s="55" t="n">
        <f aca="false">(H444*J$7)+H444</f>
        <v>206.03118</v>
      </c>
      <c r="J444" s="55" t="n">
        <f aca="false">G444*I444</f>
        <v>618.09354</v>
      </c>
    </row>
    <row r="445" s="79" customFormat="true" ht="18.75" hidden="false" customHeight="true" outlineLevel="1" collapsed="false">
      <c r="A445" s="21"/>
      <c r="B445" s="51" t="s">
        <v>858</v>
      </c>
      <c r="C445" s="51" t="s">
        <v>859</v>
      </c>
      <c r="D445" s="51" t="s">
        <v>33</v>
      </c>
      <c r="E445" s="64" t="s">
        <v>860</v>
      </c>
      <c r="F445" s="51" t="s">
        <v>30</v>
      </c>
      <c r="G445" s="54" t="n">
        <v>3</v>
      </c>
      <c r="H445" s="54" t="n">
        <v>30.32</v>
      </c>
      <c r="I445" s="55" t="n">
        <f aca="false">(H445*J$7)+H445</f>
        <v>38.71864</v>
      </c>
      <c r="J445" s="55" t="n">
        <f aca="false">G445*I445</f>
        <v>116.15592</v>
      </c>
    </row>
    <row r="446" s="79" customFormat="true" ht="18.75" hidden="false" customHeight="true" outlineLevel="1" collapsed="false">
      <c r="A446" s="21"/>
      <c r="B446" s="51" t="s">
        <v>861</v>
      </c>
      <c r="C446" s="51" t="n">
        <v>84798</v>
      </c>
      <c r="D446" s="66" t="s">
        <v>22</v>
      </c>
      <c r="E446" s="64" t="s">
        <v>862</v>
      </c>
      <c r="F446" s="51" t="s">
        <v>30</v>
      </c>
      <c r="G446" s="54" t="n">
        <v>1</v>
      </c>
      <c r="H446" s="54" t="n">
        <v>209.17</v>
      </c>
      <c r="I446" s="55" t="n">
        <f aca="false">(H446*J$7)+H446</f>
        <v>267.11009</v>
      </c>
      <c r="J446" s="55" t="n">
        <f aca="false">G446*I446</f>
        <v>267.11009</v>
      </c>
    </row>
    <row r="447" s="79" customFormat="true" ht="18.75" hidden="false" customHeight="true" outlineLevel="1" collapsed="false">
      <c r="A447" s="21"/>
      <c r="B447" s="51" t="s">
        <v>863</v>
      </c>
      <c r="C447" s="51" t="n">
        <v>94499</v>
      </c>
      <c r="D447" s="66" t="s">
        <v>22</v>
      </c>
      <c r="E447" s="64" t="s">
        <v>864</v>
      </c>
      <c r="F447" s="51" t="s">
        <v>30</v>
      </c>
      <c r="G447" s="54" t="n">
        <v>5</v>
      </c>
      <c r="H447" s="54" t="n">
        <v>189.27</v>
      </c>
      <c r="I447" s="55" t="n">
        <f aca="false">(H447*J$7)+H447</f>
        <v>241.69779</v>
      </c>
      <c r="J447" s="55" t="n">
        <f aca="false">G447*I447</f>
        <v>1208.48895</v>
      </c>
    </row>
    <row r="448" customFormat="false" ht="18.75" hidden="false" customHeight="true" outlineLevel="1" collapsed="false">
      <c r="A448" s="21"/>
      <c r="B448" s="51" t="s">
        <v>865</v>
      </c>
      <c r="C448" s="51" t="s">
        <v>866</v>
      </c>
      <c r="D448" s="66" t="s">
        <v>22</v>
      </c>
      <c r="E448" s="64" t="s">
        <v>867</v>
      </c>
      <c r="F448" s="51" t="s">
        <v>30</v>
      </c>
      <c r="G448" s="54" t="n">
        <v>3</v>
      </c>
      <c r="H448" s="54" t="n">
        <v>332.58</v>
      </c>
      <c r="I448" s="55" t="n">
        <f aca="false">(H448*J$7)+H448</f>
        <v>424.70466</v>
      </c>
      <c r="J448" s="55" t="n">
        <f aca="false">G448*I448</f>
        <v>1274.11398</v>
      </c>
    </row>
    <row r="449" customFormat="false" ht="18.75" hidden="false" customHeight="true" outlineLevel="1" collapsed="false">
      <c r="A449" s="21"/>
      <c r="B449" s="51" t="s">
        <v>868</v>
      </c>
      <c r="C449" s="51" t="n">
        <v>12435</v>
      </c>
      <c r="D449" s="51" t="s">
        <v>22</v>
      </c>
      <c r="E449" s="64" t="s">
        <v>869</v>
      </c>
      <c r="F449" s="51" t="s">
        <v>30</v>
      </c>
      <c r="G449" s="54" t="n">
        <v>4</v>
      </c>
      <c r="H449" s="54" t="n">
        <v>162.77</v>
      </c>
      <c r="I449" s="55" t="n">
        <f aca="false">(H449*J$7)+H449</f>
        <v>207.85729</v>
      </c>
      <c r="J449" s="55" t="n">
        <f aca="false">G449*I449</f>
        <v>831.42916</v>
      </c>
    </row>
    <row r="450" s="79" customFormat="true" ht="18.75" hidden="false" customHeight="true" outlineLevel="1" collapsed="false">
      <c r="A450" s="21"/>
      <c r="B450" s="51" t="s">
        <v>870</v>
      </c>
      <c r="C450" s="51" t="s">
        <v>871</v>
      </c>
      <c r="D450" s="51" t="s">
        <v>33</v>
      </c>
      <c r="E450" s="64" t="s">
        <v>872</v>
      </c>
      <c r="F450" s="51" t="s">
        <v>30</v>
      </c>
      <c r="G450" s="54" t="n">
        <v>56</v>
      </c>
      <c r="H450" s="54" t="n">
        <v>270.33</v>
      </c>
      <c r="I450" s="55" t="n">
        <f aca="false">(H450*J$7)+H450</f>
        <v>345.21141</v>
      </c>
      <c r="J450" s="55" t="n">
        <f aca="false">G450*I450</f>
        <v>19331.83896</v>
      </c>
    </row>
    <row r="451" s="79" customFormat="true" ht="18.75" hidden="false" customHeight="true" outlineLevel="1" collapsed="false">
      <c r="A451" s="21"/>
      <c r="B451" s="51" t="s">
        <v>873</v>
      </c>
      <c r="C451" s="66" t="s">
        <v>874</v>
      </c>
      <c r="D451" s="66" t="s">
        <v>33</v>
      </c>
      <c r="E451" s="64" t="s">
        <v>875</v>
      </c>
      <c r="F451" s="51" t="s">
        <v>30</v>
      </c>
      <c r="G451" s="54" t="n">
        <v>12</v>
      </c>
      <c r="H451" s="54" t="n">
        <v>43.54</v>
      </c>
      <c r="I451" s="55" t="n">
        <f aca="false">(H451*J$7)+H451</f>
        <v>55.60058</v>
      </c>
      <c r="J451" s="55" t="n">
        <f aca="false">G451*I451</f>
        <v>667.20696</v>
      </c>
    </row>
    <row r="452" s="79" customFormat="true" ht="18.75" hidden="false" customHeight="true" outlineLevel="1" collapsed="false">
      <c r="A452" s="21"/>
      <c r="B452" s="51" t="s">
        <v>876</v>
      </c>
      <c r="C452" s="66" t="s">
        <v>877</v>
      </c>
      <c r="D452" s="51" t="s">
        <v>338</v>
      </c>
      <c r="E452" s="64" t="s">
        <v>878</v>
      </c>
      <c r="F452" s="51" t="s">
        <v>30</v>
      </c>
      <c r="G452" s="54" t="n">
        <v>1</v>
      </c>
      <c r="H452" s="54" t="n">
        <v>1059.44</v>
      </c>
      <c r="I452" s="55" t="n">
        <f aca="false">(H452*J$7)+H452</f>
        <v>1352.90488</v>
      </c>
      <c r="J452" s="55" t="n">
        <f aca="false">G452*I452</f>
        <v>1352.90488</v>
      </c>
    </row>
    <row r="453" s="79" customFormat="true" ht="18.75" hidden="false" customHeight="true" outlineLevel="1" collapsed="false">
      <c r="A453" s="21"/>
      <c r="B453" s="51" t="s">
        <v>879</v>
      </c>
      <c r="C453" s="66" t="s">
        <v>880</v>
      </c>
      <c r="D453" s="66" t="s">
        <v>92</v>
      </c>
      <c r="E453" s="64" t="s">
        <v>881</v>
      </c>
      <c r="F453" s="51" t="s">
        <v>30</v>
      </c>
      <c r="G453" s="54" t="n">
        <v>1</v>
      </c>
      <c r="H453" s="54" t="n">
        <v>369.05</v>
      </c>
      <c r="I453" s="55" t="n">
        <f aca="false">(H453*J$7)+H453</f>
        <v>471.27685</v>
      </c>
      <c r="J453" s="55" t="n">
        <f aca="false">G453*I453</f>
        <v>471.27685</v>
      </c>
    </row>
    <row r="454" s="79" customFormat="true" ht="18.75" hidden="false" customHeight="true" outlineLevel="1" collapsed="false">
      <c r="A454" s="21"/>
      <c r="B454" s="51" t="s">
        <v>882</v>
      </c>
      <c r="C454" s="66" t="s">
        <v>883</v>
      </c>
      <c r="D454" s="66" t="s">
        <v>33</v>
      </c>
      <c r="E454" s="64" t="s">
        <v>884</v>
      </c>
      <c r="F454" s="51" t="s">
        <v>30</v>
      </c>
      <c r="G454" s="54" t="n">
        <v>2</v>
      </c>
      <c r="H454" s="54" t="n">
        <v>224.4</v>
      </c>
      <c r="I454" s="55" t="n">
        <f aca="false">(H454*J$7)+H454</f>
        <v>286.5588</v>
      </c>
      <c r="J454" s="55" t="n">
        <f aca="false">G454*I454</f>
        <v>573.1176</v>
      </c>
    </row>
    <row r="455" s="79" customFormat="true" ht="18.75" hidden="false" customHeight="true" outlineLevel="1" collapsed="false">
      <c r="A455" s="21"/>
      <c r="B455" s="51" t="s">
        <v>885</v>
      </c>
      <c r="C455" s="100" t="s">
        <v>822</v>
      </c>
      <c r="D455" s="51" t="s">
        <v>225</v>
      </c>
      <c r="E455" s="64" t="s">
        <v>886</v>
      </c>
      <c r="F455" s="51" t="s">
        <v>30</v>
      </c>
      <c r="G455" s="54" t="n">
        <v>43</v>
      </c>
      <c r="H455" s="54" t="n">
        <f aca="false">CCU!F233</f>
        <v>15.08</v>
      </c>
      <c r="I455" s="55" t="n">
        <f aca="false">(H455*J$7)+H455</f>
        <v>19.25716</v>
      </c>
      <c r="J455" s="55" t="n">
        <f aca="false">G455*I455</f>
        <v>828.05788</v>
      </c>
    </row>
    <row r="456" s="79" customFormat="true" ht="18.75" hidden="false" customHeight="true" outlineLevel="1" collapsed="false">
      <c r="A456" s="21"/>
      <c r="B456" s="67"/>
      <c r="C456" s="68"/>
      <c r="D456" s="68"/>
      <c r="E456" s="68"/>
      <c r="F456" s="68"/>
      <c r="G456" s="68"/>
      <c r="H456" s="69" t="s">
        <v>57</v>
      </c>
      <c r="I456" s="78"/>
      <c r="J456" s="70" t="n">
        <f aca="false">SUM(J432:J455)</f>
        <v>41528.02723</v>
      </c>
    </row>
    <row r="457" s="79" customFormat="true" ht="18.75" hidden="false" customHeight="true" outlineLevel="0" collapsed="false">
      <c r="A457" s="21"/>
      <c r="B457" s="21"/>
      <c r="C457" s="21"/>
      <c r="D457" s="21"/>
      <c r="E457" s="45"/>
      <c r="F457" s="21"/>
      <c r="G457" s="4"/>
      <c r="H457" s="5"/>
      <c r="I457" s="26"/>
      <c r="J457" s="71"/>
    </row>
    <row r="458" s="79" customFormat="true" ht="18.75" hidden="false" customHeight="true" outlineLevel="0" collapsed="false">
      <c r="A458" s="21"/>
      <c r="B458" s="46" t="n">
        <v>18</v>
      </c>
      <c r="C458" s="46"/>
      <c r="D458" s="46"/>
      <c r="E458" s="47" t="s">
        <v>887</v>
      </c>
      <c r="F458" s="47"/>
      <c r="G458" s="49"/>
      <c r="H458" s="49"/>
      <c r="I458" s="47"/>
      <c r="J458" s="50"/>
    </row>
    <row r="459" s="79" customFormat="true" ht="18.75" hidden="false" customHeight="true" outlineLevel="1" collapsed="false">
      <c r="A459" s="21"/>
      <c r="B459" s="104" t="s">
        <v>888</v>
      </c>
      <c r="C459" s="104"/>
      <c r="D459" s="104"/>
      <c r="E459" s="105" t="s">
        <v>889</v>
      </c>
      <c r="F459" s="89"/>
      <c r="G459" s="90"/>
      <c r="H459" s="54"/>
      <c r="I459" s="55"/>
      <c r="J459" s="55"/>
    </row>
    <row r="460" s="79" customFormat="true" ht="39.95" hidden="false" customHeight="true" outlineLevel="1" collapsed="false">
      <c r="A460" s="21"/>
      <c r="B460" s="84" t="s">
        <v>890</v>
      </c>
      <c r="C460" s="66" t="s">
        <v>891</v>
      </c>
      <c r="D460" s="66" t="s">
        <v>22</v>
      </c>
      <c r="E460" s="64" t="s">
        <v>892</v>
      </c>
      <c r="F460" s="91" t="s">
        <v>30</v>
      </c>
      <c r="G460" s="54" t="n">
        <v>3</v>
      </c>
      <c r="H460" s="54" t="n">
        <v>299.01</v>
      </c>
      <c r="I460" s="55" t="n">
        <f aca="false">(H460*J$7)+H460</f>
        <v>381.83577</v>
      </c>
      <c r="J460" s="55" t="n">
        <f aca="false">G460*I460</f>
        <v>1145.50731</v>
      </c>
    </row>
    <row r="461" s="79" customFormat="true" ht="39.95" hidden="false" customHeight="true" outlineLevel="1" collapsed="false">
      <c r="A461" s="21"/>
      <c r="B461" s="84" t="s">
        <v>893</v>
      </c>
      <c r="C461" s="66" t="s">
        <v>891</v>
      </c>
      <c r="D461" s="66" t="s">
        <v>22</v>
      </c>
      <c r="E461" s="64" t="s">
        <v>894</v>
      </c>
      <c r="F461" s="91" t="s">
        <v>30</v>
      </c>
      <c r="G461" s="54" t="n">
        <v>2</v>
      </c>
      <c r="H461" s="54" t="n">
        <v>299.01</v>
      </c>
      <c r="I461" s="55" t="n">
        <f aca="false">(H461*J$7)+H461</f>
        <v>381.83577</v>
      </c>
      <c r="J461" s="55" t="n">
        <f aca="false">G461*I461</f>
        <v>763.67154</v>
      </c>
    </row>
    <row r="462" s="79" customFormat="true" ht="39.95" hidden="false" customHeight="true" outlineLevel="1" collapsed="false">
      <c r="A462" s="21"/>
      <c r="B462" s="84" t="s">
        <v>895</v>
      </c>
      <c r="C462" s="66" t="s">
        <v>896</v>
      </c>
      <c r="D462" s="66" t="s">
        <v>22</v>
      </c>
      <c r="E462" s="64" t="s">
        <v>897</v>
      </c>
      <c r="F462" s="91" t="s">
        <v>30</v>
      </c>
      <c r="G462" s="54" t="n">
        <v>3</v>
      </c>
      <c r="H462" s="54" t="n">
        <v>348.16</v>
      </c>
      <c r="I462" s="55" t="n">
        <f aca="false">(H462*J$7)+H462</f>
        <v>444.60032</v>
      </c>
      <c r="J462" s="55" t="n">
        <f aca="false">G462*I462</f>
        <v>1333.80096</v>
      </c>
    </row>
    <row r="463" s="79" customFormat="true" ht="18.75" hidden="false" customHeight="true" outlineLevel="1" collapsed="false">
      <c r="A463" s="21"/>
      <c r="B463" s="84" t="s">
        <v>898</v>
      </c>
      <c r="C463" s="66" t="n">
        <v>8635</v>
      </c>
      <c r="D463" s="66" t="s">
        <v>760</v>
      </c>
      <c r="E463" s="64" t="s">
        <v>899</v>
      </c>
      <c r="F463" s="91" t="s">
        <v>30</v>
      </c>
      <c r="G463" s="54" t="n">
        <v>1</v>
      </c>
      <c r="H463" s="54" t="n">
        <v>1536.3</v>
      </c>
      <c r="I463" s="55" t="n">
        <f aca="false">(H463*J$7)+H463</f>
        <v>1961.8551</v>
      </c>
      <c r="J463" s="55" t="n">
        <f aca="false">G463*I463</f>
        <v>1961.8551</v>
      </c>
    </row>
    <row r="464" s="79" customFormat="true" ht="18.75" hidden="false" customHeight="true" outlineLevel="1" collapsed="false">
      <c r="A464" s="21"/>
      <c r="B464" s="104" t="s">
        <v>900</v>
      </c>
      <c r="C464" s="84"/>
      <c r="D464" s="84"/>
      <c r="E464" s="106" t="s">
        <v>901</v>
      </c>
      <c r="F464" s="91"/>
      <c r="G464" s="54" t="n">
        <v>0</v>
      </c>
      <c r="H464" s="54"/>
      <c r="I464" s="55" t="n">
        <f aca="false">(H464*J$7)+H464</f>
        <v>0</v>
      </c>
      <c r="J464" s="55"/>
    </row>
    <row r="465" s="79" customFormat="true" ht="18.75" hidden="false" customHeight="true" outlineLevel="1" collapsed="false">
      <c r="A465" s="21"/>
      <c r="B465" s="84" t="s">
        <v>902</v>
      </c>
      <c r="C465" s="84" t="s">
        <v>903</v>
      </c>
      <c r="D465" s="66" t="s">
        <v>22</v>
      </c>
      <c r="E465" s="83" t="s">
        <v>904</v>
      </c>
      <c r="F465" s="91" t="s">
        <v>30</v>
      </c>
      <c r="G465" s="54" t="n">
        <v>56</v>
      </c>
      <c r="H465" s="54" t="n">
        <v>14.42</v>
      </c>
      <c r="I465" s="55" t="n">
        <f aca="false">(H465*J$7)+H465</f>
        <v>18.41434</v>
      </c>
      <c r="J465" s="55" t="n">
        <f aca="false">G465*I465</f>
        <v>1031.20304</v>
      </c>
    </row>
    <row r="466" s="79" customFormat="true" ht="18.75" hidden="false" customHeight="true" outlineLevel="1" collapsed="false">
      <c r="A466" s="21"/>
      <c r="B466" s="84" t="s">
        <v>905</v>
      </c>
      <c r="C466" s="84" t="s">
        <v>903</v>
      </c>
      <c r="D466" s="66" t="s">
        <v>22</v>
      </c>
      <c r="E466" s="83" t="s">
        <v>906</v>
      </c>
      <c r="F466" s="91" t="s">
        <v>30</v>
      </c>
      <c r="G466" s="54" t="n">
        <v>12</v>
      </c>
      <c r="H466" s="54" t="n">
        <v>14.42</v>
      </c>
      <c r="I466" s="55" t="n">
        <f aca="false">(H466*J$7)+H466</f>
        <v>18.41434</v>
      </c>
      <c r="J466" s="55" t="n">
        <f aca="false">G466*I466</f>
        <v>220.97208</v>
      </c>
    </row>
    <row r="467" s="79" customFormat="true" ht="18.75" hidden="false" customHeight="true" outlineLevel="1" collapsed="false">
      <c r="A467" s="21"/>
      <c r="B467" s="84" t="s">
        <v>907</v>
      </c>
      <c r="C467" s="84" t="s">
        <v>903</v>
      </c>
      <c r="D467" s="66" t="s">
        <v>22</v>
      </c>
      <c r="E467" s="83" t="s">
        <v>908</v>
      </c>
      <c r="F467" s="91" t="s">
        <v>30</v>
      </c>
      <c r="G467" s="54" t="n">
        <v>4</v>
      </c>
      <c r="H467" s="54" t="n">
        <v>14.42</v>
      </c>
      <c r="I467" s="55" t="n">
        <f aca="false">(H467*J$7)+H467</f>
        <v>18.41434</v>
      </c>
      <c r="J467" s="55" t="n">
        <f aca="false">G467*I467</f>
        <v>73.65736</v>
      </c>
    </row>
    <row r="468" s="79" customFormat="true" ht="18.75" hidden="false" customHeight="true" outlineLevel="1" collapsed="false">
      <c r="A468" s="21"/>
      <c r="B468" s="84" t="s">
        <v>909</v>
      </c>
      <c r="C468" s="84" t="s">
        <v>903</v>
      </c>
      <c r="D468" s="66" t="s">
        <v>22</v>
      </c>
      <c r="E468" s="83" t="s">
        <v>910</v>
      </c>
      <c r="F468" s="91" t="s">
        <v>30</v>
      </c>
      <c r="G468" s="54" t="n">
        <v>3</v>
      </c>
      <c r="H468" s="54" t="n">
        <v>14.42</v>
      </c>
      <c r="I468" s="55" t="n">
        <f aca="false">(H468*J$7)+H468</f>
        <v>18.41434</v>
      </c>
      <c r="J468" s="55" t="n">
        <f aca="false">G468*I468</f>
        <v>55.24302</v>
      </c>
    </row>
    <row r="469" s="79" customFormat="true" ht="18.75" hidden="false" customHeight="true" outlineLevel="1" collapsed="false">
      <c r="A469" s="21"/>
      <c r="B469" s="84" t="s">
        <v>911</v>
      </c>
      <c r="C469" s="84" t="s">
        <v>912</v>
      </c>
      <c r="D469" s="66" t="s">
        <v>22</v>
      </c>
      <c r="E469" s="83" t="s">
        <v>913</v>
      </c>
      <c r="F469" s="91" t="s">
        <v>30</v>
      </c>
      <c r="G469" s="54" t="n">
        <v>2</v>
      </c>
      <c r="H469" s="54" t="n">
        <v>66.69</v>
      </c>
      <c r="I469" s="55" t="n">
        <f aca="false">(H469*J$7)+H469</f>
        <v>85.16313</v>
      </c>
      <c r="J469" s="55" t="n">
        <f aca="false">G469*I469</f>
        <v>170.32626</v>
      </c>
    </row>
    <row r="470" s="79" customFormat="true" ht="18.75" hidden="false" customHeight="true" outlineLevel="1" collapsed="false">
      <c r="A470" s="21"/>
      <c r="B470" s="84" t="s">
        <v>914</v>
      </c>
      <c r="C470" s="84" t="s">
        <v>912</v>
      </c>
      <c r="D470" s="66" t="s">
        <v>22</v>
      </c>
      <c r="E470" s="83" t="s">
        <v>915</v>
      </c>
      <c r="F470" s="91" t="s">
        <v>30</v>
      </c>
      <c r="G470" s="54" t="n">
        <v>1</v>
      </c>
      <c r="H470" s="54" t="n">
        <v>66.69</v>
      </c>
      <c r="I470" s="55" t="n">
        <f aca="false">(H470*J$7)+H470</f>
        <v>85.16313</v>
      </c>
      <c r="J470" s="55" t="n">
        <f aca="false">G470*I470</f>
        <v>85.16313</v>
      </c>
    </row>
    <row r="471" s="79" customFormat="true" ht="18.75" hidden="false" customHeight="true" outlineLevel="1" collapsed="false">
      <c r="A471" s="21"/>
      <c r="B471" s="84" t="s">
        <v>916</v>
      </c>
      <c r="C471" s="84" t="s">
        <v>912</v>
      </c>
      <c r="D471" s="66" t="s">
        <v>22</v>
      </c>
      <c r="E471" s="83" t="s">
        <v>917</v>
      </c>
      <c r="F471" s="91" t="s">
        <v>30</v>
      </c>
      <c r="G471" s="54" t="n">
        <v>24</v>
      </c>
      <c r="H471" s="54" t="n">
        <v>66.69</v>
      </c>
      <c r="I471" s="55" t="n">
        <f aca="false">(H471*J$7)+H471</f>
        <v>85.16313</v>
      </c>
      <c r="J471" s="55" t="n">
        <f aca="false">G471*I471</f>
        <v>2043.91512</v>
      </c>
    </row>
    <row r="472" s="79" customFormat="true" ht="18.75" hidden="false" customHeight="true" outlineLevel="1" collapsed="false">
      <c r="A472" s="21"/>
      <c r="B472" s="84" t="s">
        <v>918</v>
      </c>
      <c r="C472" s="84" t="s">
        <v>912</v>
      </c>
      <c r="D472" s="66" t="s">
        <v>22</v>
      </c>
      <c r="E472" s="83" t="s">
        <v>919</v>
      </c>
      <c r="F472" s="91" t="s">
        <v>30</v>
      </c>
      <c r="G472" s="54" t="n">
        <v>6</v>
      </c>
      <c r="H472" s="54" t="n">
        <v>66.69</v>
      </c>
      <c r="I472" s="55" t="n">
        <f aca="false">(H472*J$7)+H472</f>
        <v>85.16313</v>
      </c>
      <c r="J472" s="55" t="n">
        <f aca="false">G472*I472</f>
        <v>510.97878</v>
      </c>
    </row>
    <row r="473" s="79" customFormat="true" ht="18.75" hidden="false" customHeight="true" outlineLevel="1" collapsed="false">
      <c r="A473" s="21"/>
      <c r="B473" s="84" t="s">
        <v>920</v>
      </c>
      <c r="C473" s="84" t="s">
        <v>912</v>
      </c>
      <c r="D473" s="66" t="s">
        <v>22</v>
      </c>
      <c r="E473" s="83" t="s">
        <v>921</v>
      </c>
      <c r="F473" s="91" t="s">
        <v>30</v>
      </c>
      <c r="G473" s="54" t="n">
        <v>1</v>
      </c>
      <c r="H473" s="54" t="n">
        <v>66.69</v>
      </c>
      <c r="I473" s="55" t="n">
        <f aca="false">(H473*J$7)+H473</f>
        <v>85.16313</v>
      </c>
      <c r="J473" s="55" t="n">
        <f aca="false">G473*I473</f>
        <v>85.16313</v>
      </c>
    </row>
    <row r="474" s="79" customFormat="true" ht="18.75" hidden="false" customHeight="true" outlineLevel="1" collapsed="false">
      <c r="A474" s="21"/>
      <c r="B474" s="84" t="s">
        <v>922</v>
      </c>
      <c r="C474" s="84" t="s">
        <v>923</v>
      </c>
      <c r="D474" s="66" t="s">
        <v>22</v>
      </c>
      <c r="E474" s="83" t="s">
        <v>924</v>
      </c>
      <c r="F474" s="91" t="s">
        <v>30</v>
      </c>
      <c r="G474" s="54" t="n">
        <v>2</v>
      </c>
      <c r="H474" s="54" t="n">
        <v>93.94</v>
      </c>
      <c r="I474" s="55" t="n">
        <f aca="false">(H474*J$7)+H474</f>
        <v>119.96138</v>
      </c>
      <c r="J474" s="55" t="n">
        <f aca="false">G474*I474</f>
        <v>239.92276</v>
      </c>
    </row>
    <row r="475" s="79" customFormat="true" ht="18.75" hidden="false" customHeight="true" outlineLevel="1" collapsed="false">
      <c r="A475" s="21"/>
      <c r="B475" s="84" t="s">
        <v>925</v>
      </c>
      <c r="C475" s="84" t="s">
        <v>923</v>
      </c>
      <c r="D475" s="66" t="s">
        <v>22</v>
      </c>
      <c r="E475" s="83" t="s">
        <v>926</v>
      </c>
      <c r="F475" s="91" t="s">
        <v>30</v>
      </c>
      <c r="G475" s="54" t="n">
        <v>2</v>
      </c>
      <c r="H475" s="54" t="n">
        <v>93.94</v>
      </c>
      <c r="I475" s="55" t="n">
        <f aca="false">(H475*J$7)+H475</f>
        <v>119.96138</v>
      </c>
      <c r="J475" s="55" t="n">
        <f aca="false">G475*I475</f>
        <v>239.92276</v>
      </c>
    </row>
    <row r="476" s="79" customFormat="true" ht="18.75" hidden="false" customHeight="true" outlineLevel="1" collapsed="false">
      <c r="A476" s="21"/>
      <c r="B476" s="84" t="s">
        <v>927</v>
      </c>
      <c r="C476" s="84" t="s">
        <v>923</v>
      </c>
      <c r="D476" s="66" t="s">
        <v>22</v>
      </c>
      <c r="E476" s="83" t="s">
        <v>928</v>
      </c>
      <c r="F476" s="91" t="s">
        <v>30</v>
      </c>
      <c r="G476" s="54" t="n">
        <v>2</v>
      </c>
      <c r="H476" s="54" t="n">
        <v>93.94</v>
      </c>
      <c r="I476" s="55" t="n">
        <f aca="false">(H476*J$7)+H476</f>
        <v>119.96138</v>
      </c>
      <c r="J476" s="55" t="n">
        <f aca="false">G476*I476</f>
        <v>239.92276</v>
      </c>
    </row>
    <row r="477" s="79" customFormat="true" ht="18.75" hidden="false" customHeight="true" outlineLevel="1" collapsed="false">
      <c r="A477" s="21"/>
      <c r="B477" s="84" t="s">
        <v>929</v>
      </c>
      <c r="C477" s="84" t="s">
        <v>930</v>
      </c>
      <c r="D477" s="66" t="s">
        <v>22</v>
      </c>
      <c r="E477" s="83" t="s">
        <v>931</v>
      </c>
      <c r="F477" s="91" t="s">
        <v>30</v>
      </c>
      <c r="G477" s="54" t="n">
        <v>4</v>
      </c>
      <c r="H477" s="54" t="n">
        <v>126.35</v>
      </c>
      <c r="I477" s="55" t="n">
        <f aca="false">(H477*J$7)+H477</f>
        <v>161.34895</v>
      </c>
      <c r="J477" s="55" t="n">
        <f aca="false">G477*I477</f>
        <v>645.3958</v>
      </c>
    </row>
    <row r="478" s="79" customFormat="true" ht="18.75" hidden="false" customHeight="true" outlineLevel="1" collapsed="false">
      <c r="A478" s="21"/>
      <c r="B478" s="84" t="s">
        <v>932</v>
      </c>
      <c r="C478" s="84" t="s">
        <v>930</v>
      </c>
      <c r="D478" s="66" t="s">
        <v>22</v>
      </c>
      <c r="E478" s="83" t="s">
        <v>933</v>
      </c>
      <c r="F478" s="91" t="s">
        <v>30</v>
      </c>
      <c r="G478" s="54" t="n">
        <v>4</v>
      </c>
      <c r="H478" s="54" t="n">
        <v>126.35</v>
      </c>
      <c r="I478" s="55" t="n">
        <f aca="false">(H478*J$7)+H478</f>
        <v>161.34895</v>
      </c>
      <c r="J478" s="55" t="n">
        <f aca="false">G478*I478</f>
        <v>645.3958</v>
      </c>
    </row>
    <row r="479" s="79" customFormat="true" ht="18.75" hidden="false" customHeight="true" outlineLevel="1" collapsed="false">
      <c r="A479" s="21"/>
      <c r="B479" s="84" t="s">
        <v>934</v>
      </c>
      <c r="C479" s="66" t="s">
        <v>935</v>
      </c>
      <c r="D479" s="66" t="s">
        <v>22</v>
      </c>
      <c r="E479" s="64" t="s">
        <v>936</v>
      </c>
      <c r="F479" s="91" t="s">
        <v>30</v>
      </c>
      <c r="G479" s="54" t="n">
        <v>2</v>
      </c>
      <c r="H479" s="54" t="n">
        <v>1293.97</v>
      </c>
      <c r="I479" s="55" t="n">
        <f aca="false">(H479*J$7)+H479</f>
        <v>1652.39969</v>
      </c>
      <c r="J479" s="55" t="n">
        <f aca="false">G479*I479</f>
        <v>3304.79938</v>
      </c>
    </row>
    <row r="480" customFormat="false" ht="18.75" hidden="false" customHeight="true" outlineLevel="1" collapsed="false">
      <c r="A480" s="21"/>
      <c r="B480" s="66" t="s">
        <v>937</v>
      </c>
      <c r="C480" s="66" t="s">
        <v>938</v>
      </c>
      <c r="D480" s="66" t="s">
        <v>33</v>
      </c>
      <c r="E480" s="64" t="s">
        <v>939</v>
      </c>
      <c r="F480" s="51" t="s">
        <v>30</v>
      </c>
      <c r="G480" s="54" t="n">
        <v>1</v>
      </c>
      <c r="H480" s="54" t="n">
        <v>141.4</v>
      </c>
      <c r="I480" s="55" t="n">
        <f aca="false">(H480*J$7)+H480</f>
        <v>180.5678</v>
      </c>
      <c r="J480" s="55" t="n">
        <f aca="false">G480*I480</f>
        <v>180.5678</v>
      </c>
    </row>
    <row r="481" customFormat="false" ht="18.75" hidden="false" customHeight="true" outlineLevel="1" collapsed="false">
      <c r="A481" s="21"/>
      <c r="B481" s="66" t="s">
        <v>940</v>
      </c>
      <c r="C481" s="66" t="s">
        <v>941</v>
      </c>
      <c r="D481" s="66" t="s">
        <v>33</v>
      </c>
      <c r="E481" s="64" t="s">
        <v>942</v>
      </c>
      <c r="F481" s="51" t="s">
        <v>30</v>
      </c>
      <c r="G481" s="54" t="n">
        <v>1</v>
      </c>
      <c r="H481" s="54" t="n">
        <v>239.75</v>
      </c>
      <c r="I481" s="55" t="n">
        <f aca="false">(H481*J$7)+H481</f>
        <v>306.16075</v>
      </c>
      <c r="J481" s="55" t="n">
        <f aca="false">G481*I481</f>
        <v>306.16075</v>
      </c>
    </row>
    <row r="482" customFormat="false" ht="18.75" hidden="false" customHeight="true" outlineLevel="1" collapsed="false">
      <c r="A482" s="21"/>
      <c r="B482" s="66" t="s">
        <v>943</v>
      </c>
      <c r="C482" s="66" t="s">
        <v>941</v>
      </c>
      <c r="D482" s="66" t="s">
        <v>33</v>
      </c>
      <c r="E482" s="64" t="s">
        <v>944</v>
      </c>
      <c r="F482" s="51" t="s">
        <v>30</v>
      </c>
      <c r="G482" s="54" t="n">
        <v>1</v>
      </c>
      <c r="H482" s="54" t="n">
        <v>239.75</v>
      </c>
      <c r="I482" s="55" t="n">
        <f aca="false">(H482*J$7)+H482</f>
        <v>306.16075</v>
      </c>
      <c r="J482" s="55" t="n">
        <f aca="false">G482*I482</f>
        <v>306.16075</v>
      </c>
    </row>
    <row r="483" customFormat="false" ht="18.75" hidden="false" customHeight="true" outlineLevel="1" collapsed="false">
      <c r="A483" s="21"/>
      <c r="B483" s="66" t="s">
        <v>945</v>
      </c>
      <c r="C483" s="66" t="s">
        <v>941</v>
      </c>
      <c r="D483" s="66" t="s">
        <v>33</v>
      </c>
      <c r="E483" s="64" t="s">
        <v>946</v>
      </c>
      <c r="F483" s="51" t="s">
        <v>30</v>
      </c>
      <c r="G483" s="54" t="n">
        <v>5</v>
      </c>
      <c r="H483" s="54" t="n">
        <v>239.75</v>
      </c>
      <c r="I483" s="55" t="n">
        <f aca="false">(H483*J$7)+H483</f>
        <v>306.16075</v>
      </c>
      <c r="J483" s="55" t="n">
        <f aca="false">G483*I483</f>
        <v>1530.80375</v>
      </c>
    </row>
    <row r="484" s="79" customFormat="true" ht="18.75" hidden="false" customHeight="true" outlineLevel="1" collapsed="false">
      <c r="A484" s="21"/>
      <c r="B484" s="84" t="s">
        <v>947</v>
      </c>
      <c r="C484" s="66" t="s">
        <v>948</v>
      </c>
      <c r="D484" s="66" t="s">
        <v>33</v>
      </c>
      <c r="E484" s="83" t="s">
        <v>949</v>
      </c>
      <c r="F484" s="91" t="s">
        <v>30</v>
      </c>
      <c r="G484" s="54" t="n">
        <v>28</v>
      </c>
      <c r="H484" s="54" t="n">
        <v>119.1</v>
      </c>
      <c r="I484" s="55" t="n">
        <f aca="false">(H484*J$7)+H484</f>
        <v>152.0907</v>
      </c>
      <c r="J484" s="55" t="n">
        <f aca="false">G484*I484</f>
        <v>4258.5396</v>
      </c>
    </row>
    <row r="485" s="79" customFormat="true" ht="18.75" hidden="false" customHeight="true" outlineLevel="1" collapsed="false">
      <c r="A485" s="21"/>
      <c r="B485" s="84" t="s">
        <v>950</v>
      </c>
      <c r="C485" s="84" t="s">
        <v>948</v>
      </c>
      <c r="D485" s="66" t="s">
        <v>33</v>
      </c>
      <c r="E485" s="83" t="s">
        <v>951</v>
      </c>
      <c r="F485" s="91" t="s">
        <v>30</v>
      </c>
      <c r="G485" s="54" t="n">
        <v>8</v>
      </c>
      <c r="H485" s="54" t="n">
        <v>119.1</v>
      </c>
      <c r="I485" s="55" t="n">
        <f aca="false">(H485*J$7)+H485</f>
        <v>152.0907</v>
      </c>
      <c r="J485" s="55" t="n">
        <f aca="false">G485*I485</f>
        <v>1216.7256</v>
      </c>
    </row>
    <row r="486" s="79" customFormat="true" ht="18.75" hidden="false" customHeight="true" outlineLevel="1" collapsed="false">
      <c r="A486" s="21"/>
      <c r="B486" s="104" t="s">
        <v>952</v>
      </c>
      <c r="C486" s="72"/>
      <c r="D486" s="72"/>
      <c r="E486" s="78" t="s">
        <v>953</v>
      </c>
      <c r="F486" s="89"/>
      <c r="G486" s="54" t="n">
        <v>0</v>
      </c>
      <c r="H486" s="54"/>
      <c r="I486" s="55"/>
      <c r="J486" s="55"/>
    </row>
    <row r="487" s="79" customFormat="true" ht="18.75" hidden="false" customHeight="true" outlineLevel="1" collapsed="false">
      <c r="A487" s="21"/>
      <c r="B487" s="84" t="s">
        <v>954</v>
      </c>
      <c r="C487" s="84" t="n">
        <v>91834</v>
      </c>
      <c r="D487" s="66" t="s">
        <v>22</v>
      </c>
      <c r="E487" s="64" t="s">
        <v>955</v>
      </c>
      <c r="F487" s="84" t="s">
        <v>53</v>
      </c>
      <c r="G487" s="54" t="n">
        <v>727.5</v>
      </c>
      <c r="H487" s="54" t="n">
        <v>6.02</v>
      </c>
      <c r="I487" s="55" t="n">
        <f aca="false">(H487*J$7)+H487</f>
        <v>7.68754</v>
      </c>
      <c r="J487" s="55" t="n">
        <f aca="false">G487*I487</f>
        <v>5592.68535</v>
      </c>
    </row>
    <row r="488" s="79" customFormat="true" ht="18.75" hidden="false" customHeight="true" outlineLevel="1" collapsed="false">
      <c r="A488" s="21"/>
      <c r="B488" s="84" t="s">
        <v>956</v>
      </c>
      <c r="C488" s="84" t="n">
        <v>91836</v>
      </c>
      <c r="D488" s="66" t="s">
        <v>22</v>
      </c>
      <c r="E488" s="64" t="s">
        <v>957</v>
      </c>
      <c r="F488" s="84" t="s">
        <v>53</v>
      </c>
      <c r="G488" s="54" t="n">
        <v>300</v>
      </c>
      <c r="H488" s="54" t="n">
        <v>7.84</v>
      </c>
      <c r="I488" s="55" t="n">
        <f aca="false">(H488*J$7)+H488</f>
        <v>10.01168</v>
      </c>
      <c r="J488" s="55" t="n">
        <f aca="false">G488*I488</f>
        <v>3003.504</v>
      </c>
    </row>
    <row r="489" s="79" customFormat="true" ht="18.75" hidden="false" customHeight="true" outlineLevel="1" collapsed="false">
      <c r="A489" s="21"/>
      <c r="B489" s="84" t="s">
        <v>958</v>
      </c>
      <c r="C489" s="66" t="n">
        <v>91873</v>
      </c>
      <c r="D489" s="66" t="s">
        <v>22</v>
      </c>
      <c r="E489" s="64" t="s">
        <v>959</v>
      </c>
      <c r="F489" s="66" t="s">
        <v>53</v>
      </c>
      <c r="G489" s="54" t="n">
        <v>13.9</v>
      </c>
      <c r="H489" s="54" t="n">
        <v>13.69</v>
      </c>
      <c r="I489" s="55" t="n">
        <f aca="false">(H489*J$7)+H489</f>
        <v>17.48213</v>
      </c>
      <c r="J489" s="55" t="n">
        <f aca="false">G489*I489</f>
        <v>243.001607</v>
      </c>
    </row>
    <row r="490" s="79" customFormat="true" ht="18.75" hidden="false" customHeight="true" outlineLevel="1" collapsed="false">
      <c r="A490" s="21"/>
      <c r="B490" s="84" t="s">
        <v>960</v>
      </c>
      <c r="C490" s="66" t="n">
        <v>93008</v>
      </c>
      <c r="D490" s="66" t="s">
        <v>22</v>
      </c>
      <c r="E490" s="64" t="s">
        <v>961</v>
      </c>
      <c r="F490" s="66" t="s">
        <v>53</v>
      </c>
      <c r="G490" s="54" t="n">
        <v>409.3</v>
      </c>
      <c r="H490" s="54" t="n">
        <v>10.76</v>
      </c>
      <c r="I490" s="55" t="n">
        <f aca="false">(H490*J$7)+H490</f>
        <v>13.74052</v>
      </c>
      <c r="J490" s="55" t="n">
        <f aca="false">G490*I490</f>
        <v>5623.994836</v>
      </c>
    </row>
    <row r="491" s="79" customFormat="true" ht="18.75" hidden="false" customHeight="true" outlineLevel="1" collapsed="false">
      <c r="A491" s="21"/>
      <c r="B491" s="84" t="s">
        <v>962</v>
      </c>
      <c r="C491" s="66" t="n">
        <v>93011</v>
      </c>
      <c r="D491" s="66" t="s">
        <v>22</v>
      </c>
      <c r="E491" s="64" t="s">
        <v>963</v>
      </c>
      <c r="F491" s="66" t="s">
        <v>53</v>
      </c>
      <c r="G491" s="54" t="n">
        <v>45.1</v>
      </c>
      <c r="H491" s="54" t="n">
        <v>26.2</v>
      </c>
      <c r="I491" s="55" t="n">
        <f aca="false">(H491*J$7)+H491</f>
        <v>33.4574</v>
      </c>
      <c r="J491" s="55" t="n">
        <f aca="false">G491*I491</f>
        <v>1508.92874</v>
      </c>
    </row>
    <row r="492" s="79" customFormat="true" ht="18.75" hidden="false" customHeight="true" outlineLevel="1" collapsed="false">
      <c r="A492" s="21"/>
      <c r="B492" s="84" t="s">
        <v>964</v>
      </c>
      <c r="C492" s="66" t="n">
        <v>93012</v>
      </c>
      <c r="D492" s="66" t="s">
        <v>22</v>
      </c>
      <c r="E492" s="64" t="s">
        <v>965</v>
      </c>
      <c r="F492" s="66" t="s">
        <v>53</v>
      </c>
      <c r="G492" s="54" t="n">
        <v>26.3</v>
      </c>
      <c r="H492" s="54" t="n">
        <v>39.22</v>
      </c>
      <c r="I492" s="55" t="n">
        <f aca="false">(H492*J$7)+H492</f>
        <v>50.08394</v>
      </c>
      <c r="J492" s="55" t="n">
        <f aca="false">G492*I492</f>
        <v>1317.207622</v>
      </c>
    </row>
    <row r="493" s="79" customFormat="true" ht="18.75" hidden="false" customHeight="true" outlineLevel="1" collapsed="false">
      <c r="A493" s="21"/>
      <c r="B493" s="84" t="s">
        <v>966</v>
      </c>
      <c r="C493" s="66" t="n">
        <v>95746</v>
      </c>
      <c r="D493" s="66" t="s">
        <v>22</v>
      </c>
      <c r="E493" s="64" t="s">
        <v>967</v>
      </c>
      <c r="F493" s="66" t="s">
        <v>53</v>
      </c>
      <c r="G493" s="54" t="n">
        <v>40.6</v>
      </c>
      <c r="H493" s="54" t="n">
        <v>15.75</v>
      </c>
      <c r="I493" s="55" t="n">
        <f aca="false">(H493*J$7)+H493</f>
        <v>20.11275</v>
      </c>
      <c r="J493" s="55" t="n">
        <f aca="false">G493*I493</f>
        <v>816.57765</v>
      </c>
    </row>
    <row r="494" s="79" customFormat="true" ht="18.75" hidden="false" customHeight="true" outlineLevel="1" collapsed="false">
      <c r="A494" s="21"/>
      <c r="B494" s="84" t="s">
        <v>968</v>
      </c>
      <c r="C494" s="66" t="n">
        <v>83446</v>
      </c>
      <c r="D494" s="66" t="s">
        <v>22</v>
      </c>
      <c r="E494" s="64" t="s">
        <v>969</v>
      </c>
      <c r="F494" s="66" t="s">
        <v>30</v>
      </c>
      <c r="G494" s="54" t="n">
        <v>14</v>
      </c>
      <c r="H494" s="54" t="n">
        <v>143.54</v>
      </c>
      <c r="I494" s="55" t="n">
        <f aca="false">(H494*J$7)+H494</f>
        <v>183.30058</v>
      </c>
      <c r="J494" s="55" t="n">
        <f aca="false">G494*I494</f>
        <v>2566.20812</v>
      </c>
    </row>
    <row r="495" s="79" customFormat="true" ht="18.75" hidden="false" customHeight="true" outlineLevel="1" collapsed="false">
      <c r="A495" s="21"/>
      <c r="B495" s="84" t="s">
        <v>970</v>
      </c>
      <c r="C495" s="66" t="n">
        <v>83366</v>
      </c>
      <c r="D495" s="66" t="s">
        <v>22</v>
      </c>
      <c r="E495" s="64" t="s">
        <v>971</v>
      </c>
      <c r="F495" s="66" t="s">
        <v>30</v>
      </c>
      <c r="G495" s="54" t="n">
        <v>2</v>
      </c>
      <c r="H495" s="54" t="n">
        <v>55.68</v>
      </c>
      <c r="I495" s="55" t="n">
        <f aca="false">(H495*J$7)+H495</f>
        <v>71.10336</v>
      </c>
      <c r="J495" s="55" t="n">
        <f aca="false">G495*I495</f>
        <v>142.20672</v>
      </c>
    </row>
    <row r="496" s="79" customFormat="true" ht="18.75" hidden="false" customHeight="true" outlineLevel="1" collapsed="false">
      <c r="A496" s="21"/>
      <c r="B496" s="84" t="s">
        <v>972</v>
      </c>
      <c r="C496" s="66" t="n">
        <v>91940</v>
      </c>
      <c r="D496" s="66" t="s">
        <v>22</v>
      </c>
      <c r="E496" s="64" t="s">
        <v>973</v>
      </c>
      <c r="F496" s="66" t="s">
        <v>30</v>
      </c>
      <c r="G496" s="54" t="n">
        <v>279</v>
      </c>
      <c r="H496" s="54" t="n">
        <v>11.04</v>
      </c>
      <c r="I496" s="55" t="n">
        <f aca="false">(H496*J$7)+H496</f>
        <v>14.09808</v>
      </c>
      <c r="J496" s="55" t="n">
        <f aca="false">G496*I496</f>
        <v>3933.36432</v>
      </c>
    </row>
    <row r="497" s="79" customFormat="true" ht="18.75" hidden="false" customHeight="true" outlineLevel="1" collapsed="false">
      <c r="A497" s="21"/>
      <c r="B497" s="84" t="s">
        <v>974</v>
      </c>
      <c r="C497" s="66" t="n">
        <v>91937</v>
      </c>
      <c r="D497" s="66" t="s">
        <v>22</v>
      </c>
      <c r="E497" s="64" t="s">
        <v>975</v>
      </c>
      <c r="F497" s="66" t="s">
        <v>30</v>
      </c>
      <c r="G497" s="54" t="n">
        <v>168</v>
      </c>
      <c r="H497" s="54" t="n">
        <v>8.21</v>
      </c>
      <c r="I497" s="55" t="n">
        <f aca="false">(H497*J$7)+H497</f>
        <v>10.48417</v>
      </c>
      <c r="J497" s="55" t="n">
        <f aca="false">G497*I497</f>
        <v>1761.34056</v>
      </c>
    </row>
    <row r="498" s="79" customFormat="true" ht="18.75" hidden="false" customHeight="true" outlineLevel="1" collapsed="false">
      <c r="A498" s="21"/>
      <c r="B498" s="104" t="s">
        <v>976</v>
      </c>
      <c r="C498" s="72"/>
      <c r="D498" s="72"/>
      <c r="E498" s="78" t="s">
        <v>977</v>
      </c>
      <c r="F498" s="92"/>
      <c r="G498" s="54" t="n">
        <v>0</v>
      </c>
      <c r="H498" s="54"/>
      <c r="I498" s="55"/>
      <c r="J498" s="55"/>
    </row>
    <row r="499" s="79" customFormat="true" ht="39.95" hidden="false" customHeight="true" outlineLevel="1" collapsed="false">
      <c r="A499" s="21"/>
      <c r="B499" s="84" t="s">
        <v>978</v>
      </c>
      <c r="C499" s="84" t="n">
        <v>91926</v>
      </c>
      <c r="D499" s="66" t="s">
        <v>22</v>
      </c>
      <c r="E499" s="83" t="s">
        <v>979</v>
      </c>
      <c r="F499" s="84" t="s">
        <v>53</v>
      </c>
      <c r="G499" s="54" t="n">
        <v>6229.2</v>
      </c>
      <c r="H499" s="54" t="n">
        <v>2.4</v>
      </c>
      <c r="I499" s="55" t="n">
        <f aca="false">(H499*J$7)+H499</f>
        <v>3.0648</v>
      </c>
      <c r="J499" s="55" t="n">
        <f aca="false">G499*I499</f>
        <v>19091.25216</v>
      </c>
    </row>
    <row r="500" s="79" customFormat="true" ht="39.95" hidden="false" customHeight="true" outlineLevel="1" collapsed="false">
      <c r="A500" s="21"/>
      <c r="B500" s="84" t="s">
        <v>980</v>
      </c>
      <c r="C500" s="84" t="n">
        <v>91928</v>
      </c>
      <c r="D500" s="66" t="s">
        <v>22</v>
      </c>
      <c r="E500" s="83" t="s">
        <v>981</v>
      </c>
      <c r="F500" s="84" t="s">
        <v>53</v>
      </c>
      <c r="G500" s="54" t="n">
        <v>2254.6</v>
      </c>
      <c r="H500" s="54" t="n">
        <v>3.8</v>
      </c>
      <c r="I500" s="55" t="n">
        <f aca="false">(H500*J$7)+H500</f>
        <v>4.8526</v>
      </c>
      <c r="J500" s="55" t="n">
        <f aca="false">G500*I500</f>
        <v>10940.67196</v>
      </c>
    </row>
    <row r="501" s="79" customFormat="true" ht="39.95" hidden="false" customHeight="true" outlineLevel="1" collapsed="false">
      <c r="A501" s="21"/>
      <c r="B501" s="84" t="s">
        <v>982</v>
      </c>
      <c r="C501" s="84" t="n">
        <v>91930</v>
      </c>
      <c r="D501" s="66" t="s">
        <v>22</v>
      </c>
      <c r="E501" s="83" t="s">
        <v>983</v>
      </c>
      <c r="F501" s="84" t="s">
        <v>53</v>
      </c>
      <c r="G501" s="54" t="n">
        <v>1660.1</v>
      </c>
      <c r="H501" s="54" t="n">
        <v>5.16</v>
      </c>
      <c r="I501" s="55" t="n">
        <f aca="false">(H501*J$7)+H501</f>
        <v>6.58932</v>
      </c>
      <c r="J501" s="55" t="n">
        <f aca="false">G501*I501</f>
        <v>10938.930132</v>
      </c>
    </row>
    <row r="502" s="79" customFormat="true" ht="39.95" hidden="false" customHeight="true" outlineLevel="1" collapsed="false">
      <c r="A502" s="21"/>
      <c r="B502" s="84" t="s">
        <v>984</v>
      </c>
      <c r="C502" s="66" t="n">
        <v>91932</v>
      </c>
      <c r="D502" s="66" t="s">
        <v>22</v>
      </c>
      <c r="E502" s="64" t="s">
        <v>985</v>
      </c>
      <c r="F502" s="84" t="s">
        <v>53</v>
      </c>
      <c r="G502" s="54" t="n">
        <v>233</v>
      </c>
      <c r="H502" s="54" t="n">
        <v>8.38</v>
      </c>
      <c r="I502" s="55" t="n">
        <f aca="false">(H502*J$7)+H502</f>
        <v>10.70126</v>
      </c>
      <c r="J502" s="55" t="n">
        <f aca="false">G502*I502</f>
        <v>2493.39358</v>
      </c>
    </row>
    <row r="503" s="79" customFormat="true" ht="39.95" hidden="false" customHeight="true" outlineLevel="1" collapsed="false">
      <c r="A503" s="21"/>
      <c r="B503" s="84" t="s">
        <v>986</v>
      </c>
      <c r="C503" s="84" t="n">
        <v>91934</v>
      </c>
      <c r="D503" s="66" t="s">
        <v>22</v>
      </c>
      <c r="E503" s="64" t="s">
        <v>987</v>
      </c>
      <c r="F503" s="84" t="s">
        <v>53</v>
      </c>
      <c r="G503" s="54" t="n">
        <v>307.4</v>
      </c>
      <c r="H503" s="54" t="n">
        <v>12.79</v>
      </c>
      <c r="I503" s="55" t="n">
        <f aca="false">(H503*J$7)+H503</f>
        <v>16.33283</v>
      </c>
      <c r="J503" s="55" t="n">
        <f aca="false">G503*I503</f>
        <v>5020.711942</v>
      </c>
    </row>
    <row r="504" s="79" customFormat="true" ht="39.95" hidden="false" customHeight="true" outlineLevel="1" collapsed="false">
      <c r="A504" s="21"/>
      <c r="B504" s="84" t="s">
        <v>988</v>
      </c>
      <c r="C504" s="84" t="n">
        <v>92983</v>
      </c>
      <c r="D504" s="66" t="s">
        <v>22</v>
      </c>
      <c r="E504" s="64" t="s">
        <v>989</v>
      </c>
      <c r="F504" s="84" t="s">
        <v>53</v>
      </c>
      <c r="G504" s="54" t="n">
        <v>11.4</v>
      </c>
      <c r="H504" s="54" t="n">
        <v>14.07</v>
      </c>
      <c r="I504" s="55" t="n">
        <f aca="false">(H504*J$7)+H504</f>
        <v>17.96739</v>
      </c>
      <c r="J504" s="55" t="n">
        <f aca="false">G504*I504</f>
        <v>204.828246</v>
      </c>
    </row>
    <row r="505" s="79" customFormat="true" ht="39.95" hidden="false" customHeight="true" outlineLevel="1" collapsed="false">
      <c r="A505" s="21"/>
      <c r="B505" s="84" t="s">
        <v>990</v>
      </c>
      <c r="C505" s="84" t="n">
        <v>92987</v>
      </c>
      <c r="D505" s="66" t="s">
        <v>22</v>
      </c>
      <c r="E505" s="64" t="s">
        <v>991</v>
      </c>
      <c r="F505" s="84" t="s">
        <v>53</v>
      </c>
      <c r="G505" s="54" t="n">
        <v>196.5</v>
      </c>
      <c r="H505" s="54" t="n">
        <v>26.84</v>
      </c>
      <c r="I505" s="55" t="n">
        <f aca="false">(H505*J$7)+H505</f>
        <v>34.27468</v>
      </c>
      <c r="J505" s="55" t="n">
        <f aca="false">G505*I505</f>
        <v>6734.97462</v>
      </c>
    </row>
    <row r="506" s="79" customFormat="true" ht="39.95" hidden="false" customHeight="true" outlineLevel="1" collapsed="false">
      <c r="A506" s="21"/>
      <c r="B506" s="84" t="s">
        <v>992</v>
      </c>
      <c r="C506" s="84" t="n">
        <v>92991</v>
      </c>
      <c r="D506" s="66" t="s">
        <v>22</v>
      </c>
      <c r="E506" s="64" t="s">
        <v>993</v>
      </c>
      <c r="F506" s="84" t="s">
        <v>53</v>
      </c>
      <c r="G506" s="54" t="n">
        <v>653.3</v>
      </c>
      <c r="H506" s="54" t="n">
        <v>48.31</v>
      </c>
      <c r="I506" s="55" t="n">
        <f aca="false">(H506*J$7)+H506</f>
        <v>61.69187</v>
      </c>
      <c r="J506" s="55" t="n">
        <f aca="false">G506*I506</f>
        <v>40303.298671</v>
      </c>
    </row>
    <row r="507" s="79" customFormat="true" ht="39.95" hidden="false" customHeight="true" outlineLevel="1" collapsed="false">
      <c r="A507" s="21"/>
      <c r="B507" s="84" t="s">
        <v>994</v>
      </c>
      <c r="C507" s="84" t="n">
        <v>92997</v>
      </c>
      <c r="D507" s="66" t="s">
        <v>22</v>
      </c>
      <c r="E507" s="64" t="s">
        <v>995</v>
      </c>
      <c r="F507" s="84" t="s">
        <v>53</v>
      </c>
      <c r="G507" s="54" t="n">
        <v>198</v>
      </c>
      <c r="H507" s="54" t="n">
        <v>93.21</v>
      </c>
      <c r="I507" s="55" t="n">
        <f aca="false">(H507*J$7)+H507</f>
        <v>119.02917</v>
      </c>
      <c r="J507" s="55" t="n">
        <f aca="false">G507*I507</f>
        <v>23567.77566</v>
      </c>
    </row>
    <row r="508" s="79" customFormat="true" ht="18.75" hidden="false" customHeight="true" outlineLevel="1" collapsed="false">
      <c r="A508" s="21"/>
      <c r="B508" s="104" t="s">
        <v>996</v>
      </c>
      <c r="C508" s="84"/>
      <c r="D508" s="84"/>
      <c r="E508" s="78" t="s">
        <v>997</v>
      </c>
      <c r="F508" s="84"/>
      <c r="G508" s="54" t="n">
        <v>0</v>
      </c>
      <c r="H508" s="54"/>
      <c r="I508" s="55"/>
      <c r="J508" s="55" t="n">
        <f aca="false">G508*I508</f>
        <v>0</v>
      </c>
    </row>
    <row r="509" s="79" customFormat="true" ht="18.75" hidden="false" customHeight="true" outlineLevel="1" collapsed="false">
      <c r="A509" s="21"/>
      <c r="B509" s="66" t="s">
        <v>998</v>
      </c>
      <c r="C509" s="84" t="s">
        <v>999</v>
      </c>
      <c r="D509" s="66" t="s">
        <v>33</v>
      </c>
      <c r="E509" s="64" t="s">
        <v>1000</v>
      </c>
      <c r="F509" s="84" t="s">
        <v>53</v>
      </c>
      <c r="G509" s="54" t="n">
        <v>86.1</v>
      </c>
      <c r="H509" s="54" t="n">
        <v>119.11</v>
      </c>
      <c r="I509" s="55" t="n">
        <f aca="false">(H509*J$7)+H509</f>
        <v>152.10347</v>
      </c>
      <c r="J509" s="55" t="n">
        <f aca="false">G509*I509</f>
        <v>13096.108767</v>
      </c>
    </row>
    <row r="510" s="79" customFormat="true" ht="18.75" hidden="false" customHeight="true" outlineLevel="1" collapsed="false">
      <c r="A510" s="21"/>
      <c r="B510" s="104" t="s">
        <v>1001</v>
      </c>
      <c r="C510" s="72"/>
      <c r="D510" s="72"/>
      <c r="E510" s="78" t="s">
        <v>1002</v>
      </c>
      <c r="F510" s="92"/>
      <c r="G510" s="54" t="n">
        <v>0</v>
      </c>
      <c r="H510" s="54"/>
      <c r="I510" s="55"/>
      <c r="J510" s="55"/>
    </row>
    <row r="511" s="79" customFormat="true" ht="18.75" hidden="false" customHeight="true" outlineLevel="1" collapsed="false">
      <c r="A511" s="21"/>
      <c r="B511" s="66" t="s">
        <v>1003</v>
      </c>
      <c r="C511" s="84" t="n">
        <v>91996</v>
      </c>
      <c r="D511" s="66" t="s">
        <v>22</v>
      </c>
      <c r="E511" s="64" t="s">
        <v>1004</v>
      </c>
      <c r="F511" s="84" t="s">
        <v>30</v>
      </c>
      <c r="G511" s="54" t="n">
        <v>143</v>
      </c>
      <c r="H511" s="54" t="n">
        <v>22</v>
      </c>
      <c r="I511" s="55" t="n">
        <f aca="false">(H511*J$7)+H511</f>
        <v>28.094</v>
      </c>
      <c r="J511" s="55" t="n">
        <f aca="false">G511*I511</f>
        <v>4017.442</v>
      </c>
    </row>
    <row r="512" s="79" customFormat="true" ht="18.75" hidden="false" customHeight="true" outlineLevel="1" collapsed="false">
      <c r="A512" s="21"/>
      <c r="B512" s="66" t="s">
        <v>1005</v>
      </c>
      <c r="C512" s="84" t="n">
        <v>91997</v>
      </c>
      <c r="D512" s="66" t="s">
        <v>22</v>
      </c>
      <c r="E512" s="64" t="s">
        <v>1006</v>
      </c>
      <c r="F512" s="84" t="s">
        <v>30</v>
      </c>
      <c r="G512" s="54" t="n">
        <v>34</v>
      </c>
      <c r="H512" s="54" t="n">
        <v>23.45</v>
      </c>
      <c r="I512" s="55" t="n">
        <f aca="false">(H512*J$7)+H512</f>
        <v>29.94565</v>
      </c>
      <c r="J512" s="55" t="n">
        <f aca="false">G512*I512</f>
        <v>1018.1521</v>
      </c>
    </row>
    <row r="513" s="79" customFormat="true" ht="18.75" hidden="false" customHeight="true" outlineLevel="1" collapsed="false">
      <c r="A513" s="21"/>
      <c r="B513" s="66" t="s">
        <v>1007</v>
      </c>
      <c r="C513" s="66" t="n">
        <v>92002</v>
      </c>
      <c r="D513" s="66" t="s">
        <v>22</v>
      </c>
      <c r="E513" s="64" t="s">
        <v>1008</v>
      </c>
      <c r="F513" s="84" t="s">
        <v>30</v>
      </c>
      <c r="G513" s="54" t="n">
        <v>6</v>
      </c>
      <c r="H513" s="54" t="n">
        <v>30.74</v>
      </c>
      <c r="I513" s="55" t="n">
        <f aca="false">(H513*J$7)+H513</f>
        <v>39.25498</v>
      </c>
      <c r="J513" s="55" t="n">
        <f aca="false">G513*I513</f>
        <v>235.52988</v>
      </c>
    </row>
    <row r="514" s="79" customFormat="true" ht="18.75" hidden="false" customHeight="true" outlineLevel="1" collapsed="false">
      <c r="A514" s="21"/>
      <c r="B514" s="66" t="s">
        <v>1009</v>
      </c>
      <c r="C514" s="66" t="n">
        <v>92023</v>
      </c>
      <c r="D514" s="66" t="s">
        <v>22</v>
      </c>
      <c r="E514" s="83" t="s">
        <v>1010</v>
      </c>
      <c r="F514" s="84" t="s">
        <v>30</v>
      </c>
      <c r="G514" s="54" t="n">
        <v>37</v>
      </c>
      <c r="H514" s="54" t="n">
        <v>32.59</v>
      </c>
      <c r="I514" s="55" t="n">
        <f aca="false">(H514*J$7)+H514</f>
        <v>41.61743</v>
      </c>
      <c r="J514" s="55" t="n">
        <f aca="false">G514*I514</f>
        <v>1539.84491</v>
      </c>
    </row>
    <row r="515" s="79" customFormat="true" ht="18.75" hidden="false" customHeight="true" outlineLevel="1" collapsed="false">
      <c r="A515" s="21"/>
      <c r="B515" s="66" t="s">
        <v>1011</v>
      </c>
      <c r="C515" s="66" t="n">
        <v>92027</v>
      </c>
      <c r="D515" s="66" t="s">
        <v>22</v>
      </c>
      <c r="E515" s="83" t="s">
        <v>1012</v>
      </c>
      <c r="F515" s="84" t="s">
        <v>30</v>
      </c>
      <c r="G515" s="54" t="n">
        <v>4</v>
      </c>
      <c r="H515" s="54" t="n">
        <v>43.21</v>
      </c>
      <c r="I515" s="55" t="n">
        <f aca="false">(H515*J$7)+H515</f>
        <v>55.17917</v>
      </c>
      <c r="J515" s="55" t="n">
        <f aca="false">G515*I515</f>
        <v>220.71668</v>
      </c>
    </row>
    <row r="516" s="79" customFormat="true" ht="18.75" hidden="false" customHeight="true" outlineLevel="1" collapsed="false">
      <c r="A516" s="21"/>
      <c r="B516" s="66" t="s">
        <v>1013</v>
      </c>
      <c r="C516" s="84" t="n">
        <v>92023</v>
      </c>
      <c r="D516" s="66" t="s">
        <v>22</v>
      </c>
      <c r="E516" s="83" t="s">
        <v>1014</v>
      </c>
      <c r="F516" s="84" t="s">
        <v>30</v>
      </c>
      <c r="G516" s="54" t="n">
        <v>15</v>
      </c>
      <c r="H516" s="54" t="n">
        <v>32.59</v>
      </c>
      <c r="I516" s="55" t="n">
        <f aca="false">(H516*J$7)+H516</f>
        <v>41.61743</v>
      </c>
      <c r="J516" s="55" t="n">
        <f aca="false">G516*I516</f>
        <v>624.26145</v>
      </c>
    </row>
    <row r="517" s="79" customFormat="true" ht="18.75" hidden="false" customHeight="true" outlineLevel="1" collapsed="false">
      <c r="A517" s="21"/>
      <c r="B517" s="66" t="s">
        <v>1015</v>
      </c>
      <c r="C517" s="66" t="n">
        <v>91953</v>
      </c>
      <c r="D517" s="66" t="s">
        <v>22</v>
      </c>
      <c r="E517" s="83" t="s">
        <v>1016</v>
      </c>
      <c r="F517" s="84" t="s">
        <v>30</v>
      </c>
      <c r="G517" s="54" t="n">
        <v>11</v>
      </c>
      <c r="H517" s="54" t="n">
        <v>18.33</v>
      </c>
      <c r="I517" s="55" t="n">
        <f aca="false">(H517*J$7)+H517</f>
        <v>23.40741</v>
      </c>
      <c r="J517" s="55" t="n">
        <f aca="false">G517*I517</f>
        <v>257.48151</v>
      </c>
    </row>
    <row r="518" s="79" customFormat="true" ht="18.75" hidden="false" customHeight="true" outlineLevel="1" collapsed="false">
      <c r="A518" s="21"/>
      <c r="B518" s="66" t="s">
        <v>1017</v>
      </c>
      <c r="C518" s="84" t="n">
        <v>91959</v>
      </c>
      <c r="D518" s="66" t="s">
        <v>22</v>
      </c>
      <c r="E518" s="83" t="s">
        <v>1018</v>
      </c>
      <c r="F518" s="84" t="s">
        <v>30</v>
      </c>
      <c r="G518" s="54" t="n">
        <v>4</v>
      </c>
      <c r="H518" s="54" t="n">
        <v>28.96</v>
      </c>
      <c r="I518" s="55" t="n">
        <f aca="false">(H518*J$7)+H518</f>
        <v>36.98192</v>
      </c>
      <c r="J518" s="55" t="n">
        <f aca="false">G518*I518</f>
        <v>147.92768</v>
      </c>
    </row>
    <row r="519" s="79" customFormat="true" ht="18.75" hidden="false" customHeight="true" outlineLevel="1" collapsed="false">
      <c r="A519" s="21"/>
      <c r="B519" s="66" t="s">
        <v>1019</v>
      </c>
      <c r="C519" s="66" t="n">
        <v>91967</v>
      </c>
      <c r="D519" s="66" t="s">
        <v>22</v>
      </c>
      <c r="E519" s="83" t="s">
        <v>1020</v>
      </c>
      <c r="F519" s="84" t="s">
        <v>30</v>
      </c>
      <c r="G519" s="54" t="n">
        <v>1</v>
      </c>
      <c r="H519" s="54" t="n">
        <v>39.57</v>
      </c>
      <c r="I519" s="55" t="n">
        <f aca="false">(H519*J$7)+H519</f>
        <v>50.53089</v>
      </c>
      <c r="J519" s="55" t="n">
        <f aca="false">G519*I519</f>
        <v>50.53089</v>
      </c>
    </row>
    <row r="520" s="79" customFormat="true" ht="18.75" hidden="false" customHeight="true" outlineLevel="1" collapsed="false">
      <c r="A520" s="21"/>
      <c r="B520" s="66" t="s">
        <v>1021</v>
      </c>
      <c r="C520" s="84" t="n">
        <v>91996</v>
      </c>
      <c r="D520" s="66" t="s">
        <v>22</v>
      </c>
      <c r="E520" s="83" t="s">
        <v>1022</v>
      </c>
      <c r="F520" s="84" t="s">
        <v>30</v>
      </c>
      <c r="G520" s="54" t="n">
        <v>12</v>
      </c>
      <c r="H520" s="54" t="n">
        <v>22</v>
      </c>
      <c r="I520" s="55" t="n">
        <f aca="false">(H520*J$7)+H520</f>
        <v>28.094</v>
      </c>
      <c r="J520" s="55" t="n">
        <f aca="false">G520*I520</f>
        <v>337.128</v>
      </c>
    </row>
    <row r="521" s="79" customFormat="true" ht="18.75" hidden="false" customHeight="true" outlineLevel="1" collapsed="false">
      <c r="A521" s="21"/>
      <c r="B521" s="66" t="s">
        <v>1023</v>
      </c>
      <c r="C521" s="66" t="s">
        <v>1024</v>
      </c>
      <c r="D521" s="66" t="s">
        <v>22</v>
      </c>
      <c r="E521" s="64" t="s">
        <v>1025</v>
      </c>
      <c r="F521" s="66" t="s">
        <v>30</v>
      </c>
      <c r="G521" s="54" t="n">
        <v>8</v>
      </c>
      <c r="H521" s="54" t="n">
        <v>173.5</v>
      </c>
      <c r="I521" s="55" t="n">
        <f aca="false">(H521*J$7)+H521</f>
        <v>221.5595</v>
      </c>
      <c r="J521" s="55" t="n">
        <f aca="false">G521*I521</f>
        <v>1772.476</v>
      </c>
    </row>
    <row r="522" s="79" customFormat="true" ht="18.75" hidden="false" customHeight="true" outlineLevel="1" collapsed="false">
      <c r="A522" s="21"/>
      <c r="B522" s="66" t="s">
        <v>1026</v>
      </c>
      <c r="C522" s="66" t="s">
        <v>1027</v>
      </c>
      <c r="D522" s="66" t="s">
        <v>33</v>
      </c>
      <c r="E522" s="64" t="s">
        <v>1028</v>
      </c>
      <c r="F522" s="66" t="s">
        <v>30</v>
      </c>
      <c r="G522" s="54" t="n">
        <v>18</v>
      </c>
      <c r="H522" s="54" t="n">
        <v>101.48</v>
      </c>
      <c r="I522" s="55" t="n">
        <f aca="false">(H522*J$7)+H522</f>
        <v>129.58996</v>
      </c>
      <c r="J522" s="55" t="n">
        <f aca="false">G522*I522</f>
        <v>2332.61928</v>
      </c>
    </row>
    <row r="523" s="79" customFormat="true" ht="18.75" hidden="false" customHeight="true" outlineLevel="1" collapsed="false">
      <c r="A523" s="21"/>
      <c r="B523" s="66" t="s">
        <v>1029</v>
      </c>
      <c r="C523" s="66" t="s">
        <v>1030</v>
      </c>
      <c r="D523" s="66" t="s">
        <v>33</v>
      </c>
      <c r="E523" s="64" t="s">
        <v>1031</v>
      </c>
      <c r="F523" s="66" t="s">
        <v>30</v>
      </c>
      <c r="G523" s="54" t="n">
        <v>102</v>
      </c>
      <c r="H523" s="54" t="n">
        <v>134.91</v>
      </c>
      <c r="I523" s="55" t="n">
        <f aca="false">(H523*J$7)+H523</f>
        <v>172.28007</v>
      </c>
      <c r="J523" s="55" t="n">
        <f aca="false">G523*I523</f>
        <v>17572.56714</v>
      </c>
    </row>
    <row r="524" s="79" customFormat="true" ht="18.75" hidden="false" customHeight="true" outlineLevel="1" collapsed="false">
      <c r="A524" s="21"/>
      <c r="B524" s="66" t="s">
        <v>1032</v>
      </c>
      <c r="C524" s="66" t="s">
        <v>1033</v>
      </c>
      <c r="D524" s="66" t="s">
        <v>33</v>
      </c>
      <c r="E524" s="64" t="s">
        <v>1034</v>
      </c>
      <c r="F524" s="66" t="s">
        <v>30</v>
      </c>
      <c r="G524" s="54" t="n">
        <v>40</v>
      </c>
      <c r="H524" s="54" t="n">
        <v>139.73</v>
      </c>
      <c r="I524" s="55" t="n">
        <f aca="false">(H524*J$7)+H524</f>
        <v>178.43521</v>
      </c>
      <c r="J524" s="55" t="n">
        <f aca="false">G524*I524</f>
        <v>7137.4084</v>
      </c>
    </row>
    <row r="525" s="79" customFormat="true" ht="18.75" hidden="false" customHeight="true" outlineLevel="1" collapsed="false">
      <c r="A525" s="21"/>
      <c r="B525" s="66" t="s">
        <v>1035</v>
      </c>
      <c r="C525" s="66" t="s">
        <v>1036</v>
      </c>
      <c r="D525" s="66" t="s">
        <v>33</v>
      </c>
      <c r="E525" s="64" t="s">
        <v>1037</v>
      </c>
      <c r="F525" s="66" t="s">
        <v>30</v>
      </c>
      <c r="G525" s="54" t="n">
        <v>9</v>
      </c>
      <c r="H525" s="54" t="n">
        <v>177.58</v>
      </c>
      <c r="I525" s="55" t="n">
        <f aca="false">(H525*J$7)+H525</f>
        <v>226.76966</v>
      </c>
      <c r="J525" s="55" t="n">
        <f aca="false">G525*I525</f>
        <v>2040.92694</v>
      </c>
    </row>
    <row r="526" s="79" customFormat="true" ht="18.75" hidden="false" customHeight="true" outlineLevel="1" collapsed="false">
      <c r="A526" s="21"/>
      <c r="B526" s="66" t="s">
        <v>1038</v>
      </c>
      <c r="C526" s="66" t="s">
        <v>1039</v>
      </c>
      <c r="D526" s="66" t="s">
        <v>33</v>
      </c>
      <c r="E526" s="64" t="s">
        <v>1040</v>
      </c>
      <c r="F526" s="84" t="s">
        <v>30</v>
      </c>
      <c r="G526" s="54" t="n">
        <v>4</v>
      </c>
      <c r="H526" s="54" t="n">
        <v>349.11</v>
      </c>
      <c r="I526" s="55" t="n">
        <f aca="false">(H526*J$7)+H526</f>
        <v>445.81347</v>
      </c>
      <c r="J526" s="55" t="n">
        <f aca="false">G526*I526</f>
        <v>1783.25388</v>
      </c>
    </row>
    <row r="527" customFormat="false" ht="18.75" hidden="false" customHeight="true" outlineLevel="1" collapsed="false">
      <c r="A527" s="21"/>
      <c r="B527" s="66" t="s">
        <v>1041</v>
      </c>
      <c r="C527" s="66" t="s">
        <v>1039</v>
      </c>
      <c r="D527" s="66" t="s">
        <v>33</v>
      </c>
      <c r="E527" s="64" t="s">
        <v>1042</v>
      </c>
      <c r="F527" s="84" t="s">
        <v>30</v>
      </c>
      <c r="G527" s="54" t="n">
        <v>1</v>
      </c>
      <c r="H527" s="54" t="n">
        <v>349.11</v>
      </c>
      <c r="I527" s="55" t="n">
        <f aca="false">(H527*J$7)+H527</f>
        <v>445.81347</v>
      </c>
      <c r="J527" s="55" t="n">
        <f aca="false">G527*I527</f>
        <v>445.81347</v>
      </c>
    </row>
    <row r="528" customFormat="false" ht="18.75" hidden="false" customHeight="true" outlineLevel="1" collapsed="false">
      <c r="A528" s="21"/>
      <c r="B528" s="66" t="s">
        <v>1043</v>
      </c>
      <c r="C528" s="66" t="s">
        <v>1044</v>
      </c>
      <c r="D528" s="66" t="s">
        <v>33</v>
      </c>
      <c r="E528" s="64" t="s">
        <v>1045</v>
      </c>
      <c r="F528" s="84" t="s">
        <v>30</v>
      </c>
      <c r="G528" s="54" t="n">
        <v>16</v>
      </c>
      <c r="H528" s="54" t="n">
        <v>132.91</v>
      </c>
      <c r="I528" s="55" t="n">
        <f aca="false">(H528*J$7)+H528</f>
        <v>169.72607</v>
      </c>
      <c r="J528" s="55" t="n">
        <f aca="false">G528*I528</f>
        <v>2715.61712</v>
      </c>
    </row>
    <row r="529" customFormat="false" ht="20.1" hidden="false" customHeight="true" outlineLevel="1" collapsed="false">
      <c r="A529" s="21"/>
      <c r="B529" s="67"/>
      <c r="C529" s="68"/>
      <c r="D529" s="68"/>
      <c r="E529" s="68"/>
      <c r="F529" s="68"/>
      <c r="G529" s="68"/>
      <c r="H529" s="69" t="s">
        <v>57</v>
      </c>
      <c r="I529" s="78"/>
      <c r="J529" s="70" t="n">
        <f aca="false">SUM(J460:J528)</f>
        <v>225746.436933</v>
      </c>
    </row>
    <row r="530" customFormat="false" ht="18.75" hidden="false" customHeight="true" outlineLevel="0" collapsed="false">
      <c r="A530" s="21"/>
      <c r="B530" s="21"/>
      <c r="C530" s="21"/>
      <c r="D530" s="21"/>
      <c r="E530" s="45"/>
      <c r="F530" s="21"/>
      <c r="I530" s="26"/>
      <c r="J530" s="71"/>
    </row>
    <row r="531" customFormat="false" ht="18.75" hidden="false" customHeight="true" outlineLevel="0" collapsed="false">
      <c r="A531" s="21"/>
      <c r="B531" s="95" t="n">
        <v>19</v>
      </c>
      <c r="C531" s="95"/>
      <c r="D531" s="95"/>
      <c r="E531" s="107" t="s">
        <v>1046</v>
      </c>
      <c r="F531" s="108"/>
      <c r="G531" s="109"/>
      <c r="H531" s="109"/>
      <c r="I531" s="99"/>
      <c r="J531" s="50"/>
    </row>
    <row r="532" customFormat="false" ht="18.75" hidden="false" customHeight="true" outlineLevel="1" collapsed="false">
      <c r="A532" s="21"/>
      <c r="B532" s="91" t="s">
        <v>1047</v>
      </c>
      <c r="C532" s="51" t="n">
        <v>89446</v>
      </c>
      <c r="D532" s="51" t="s">
        <v>22</v>
      </c>
      <c r="E532" s="94" t="s">
        <v>1048</v>
      </c>
      <c r="F532" s="91" t="s">
        <v>53</v>
      </c>
      <c r="G532" s="54" t="n">
        <v>120.3</v>
      </c>
      <c r="H532" s="54" t="n">
        <v>3.21</v>
      </c>
      <c r="I532" s="55" t="n">
        <f aca="false">(H532*J$7)+H532</f>
        <v>4.09917</v>
      </c>
      <c r="J532" s="55" t="n">
        <f aca="false">G532*I532</f>
        <v>493.130151</v>
      </c>
    </row>
    <row r="533" customFormat="false" ht="18.75" hidden="false" customHeight="true" outlineLevel="1" collapsed="false">
      <c r="A533" s="21"/>
      <c r="B533" s="91" t="s">
        <v>1049</v>
      </c>
      <c r="C533" s="51" t="n">
        <v>89485</v>
      </c>
      <c r="D533" s="51" t="s">
        <v>22</v>
      </c>
      <c r="E533" s="92" t="s">
        <v>1050</v>
      </c>
      <c r="F533" s="51" t="s">
        <v>30</v>
      </c>
      <c r="G533" s="54" t="n">
        <v>23</v>
      </c>
      <c r="H533" s="54" t="n">
        <v>3.75</v>
      </c>
      <c r="I533" s="55" t="n">
        <f aca="false">(H533*J$7)+H533</f>
        <v>4.78875</v>
      </c>
      <c r="J533" s="55" t="n">
        <f aca="false">G533*I533</f>
        <v>110.14125</v>
      </c>
    </row>
    <row r="534" customFormat="false" ht="18.75" hidden="false" customHeight="true" outlineLevel="1" collapsed="false">
      <c r="A534" s="21"/>
      <c r="B534" s="91" t="s">
        <v>1051</v>
      </c>
      <c r="C534" s="51" t="n">
        <v>89866</v>
      </c>
      <c r="D534" s="51" t="s">
        <v>22</v>
      </c>
      <c r="E534" s="92" t="s">
        <v>1052</v>
      </c>
      <c r="F534" s="51" t="s">
        <v>30</v>
      </c>
      <c r="G534" s="54" t="n">
        <v>28</v>
      </c>
      <c r="H534" s="54" t="n">
        <v>3.61</v>
      </c>
      <c r="I534" s="55" t="n">
        <f aca="false">(H534*J$7)+H534</f>
        <v>4.60997</v>
      </c>
      <c r="J534" s="55" t="n">
        <f aca="false">G534*I534</f>
        <v>129.07916</v>
      </c>
    </row>
    <row r="535" customFormat="false" ht="18.75" hidden="false" customHeight="true" outlineLevel="1" collapsed="false">
      <c r="A535" s="21"/>
      <c r="B535" s="91" t="s">
        <v>1053</v>
      </c>
      <c r="C535" s="51" t="n">
        <v>89869</v>
      </c>
      <c r="D535" s="51" t="s">
        <v>22</v>
      </c>
      <c r="E535" s="92" t="s">
        <v>1054</v>
      </c>
      <c r="F535" s="51" t="s">
        <v>30</v>
      </c>
      <c r="G535" s="54" t="n">
        <v>6</v>
      </c>
      <c r="H535" s="54" t="n">
        <v>5.53</v>
      </c>
      <c r="I535" s="55" t="n">
        <f aca="false">(H535*J$7)+H535</f>
        <v>7.06181</v>
      </c>
      <c r="J535" s="55" t="n">
        <f aca="false">G535*I535</f>
        <v>42.37086</v>
      </c>
    </row>
    <row r="536" s="79" customFormat="true" ht="18.75" hidden="false" customHeight="true" outlineLevel="1" collapsed="false">
      <c r="A536" s="21"/>
      <c r="B536" s="67"/>
      <c r="C536" s="68"/>
      <c r="D536" s="68"/>
      <c r="E536" s="68"/>
      <c r="F536" s="68"/>
      <c r="G536" s="68"/>
      <c r="H536" s="69" t="s">
        <v>57</v>
      </c>
      <c r="I536" s="78"/>
      <c r="J536" s="70" t="n">
        <f aca="false">SUM(J532:J535)</f>
        <v>774.721421</v>
      </c>
    </row>
    <row r="537" s="79" customFormat="true" ht="18.75" hidden="false" customHeight="true" outlineLevel="0" collapsed="false">
      <c r="A537" s="21"/>
      <c r="B537" s="21"/>
      <c r="C537" s="21"/>
      <c r="D537" s="21"/>
      <c r="E537" s="45"/>
      <c r="F537" s="21"/>
      <c r="G537" s="4"/>
      <c r="H537" s="5"/>
      <c r="I537" s="26"/>
      <c r="J537" s="71"/>
    </row>
    <row r="538" customFormat="false" ht="18.75" hidden="false" customHeight="true" outlineLevel="0" collapsed="false">
      <c r="A538" s="21"/>
      <c r="B538" s="95" t="n">
        <v>20</v>
      </c>
      <c r="C538" s="95"/>
      <c r="D538" s="95"/>
      <c r="E538" s="107" t="s">
        <v>1055</v>
      </c>
      <c r="F538" s="108"/>
      <c r="G538" s="49"/>
      <c r="H538" s="49"/>
      <c r="I538" s="47"/>
      <c r="J538" s="50"/>
    </row>
    <row r="539" customFormat="false" ht="18.75" hidden="false" customHeight="true" outlineLevel="1" collapsed="false">
      <c r="A539" s="21"/>
      <c r="B539" s="87" t="s">
        <v>1056</v>
      </c>
      <c r="C539" s="33"/>
      <c r="D539" s="33"/>
      <c r="E539" s="78" t="s">
        <v>1057</v>
      </c>
      <c r="F539" s="94"/>
      <c r="G539" s="35"/>
      <c r="H539" s="35"/>
      <c r="I539" s="73"/>
      <c r="J539" s="75"/>
    </row>
    <row r="540" customFormat="false" ht="18.75" hidden="false" customHeight="true" outlineLevel="1" collapsed="false">
      <c r="A540" s="21"/>
      <c r="B540" s="91" t="s">
        <v>1058</v>
      </c>
      <c r="C540" s="66" t="s">
        <v>1059</v>
      </c>
      <c r="D540" s="66" t="s">
        <v>33</v>
      </c>
      <c r="E540" s="53" t="s">
        <v>1060</v>
      </c>
      <c r="F540" s="91" t="s">
        <v>1061</v>
      </c>
      <c r="G540" s="54" t="n">
        <v>3</v>
      </c>
      <c r="H540" s="54" t="n">
        <v>558.56</v>
      </c>
      <c r="I540" s="55" t="n">
        <f aca="false">(H540*J$7)+H540</f>
        <v>713.28112</v>
      </c>
      <c r="J540" s="55" t="n">
        <f aca="false">G540*I540</f>
        <v>2139.84336</v>
      </c>
    </row>
    <row r="541" customFormat="false" ht="18.75" hidden="false" customHeight="true" outlineLevel="1" collapsed="false">
      <c r="A541" s="21"/>
      <c r="B541" s="91" t="s">
        <v>1062</v>
      </c>
      <c r="C541" s="66" t="s">
        <v>1063</v>
      </c>
      <c r="D541" s="66" t="s">
        <v>92</v>
      </c>
      <c r="E541" s="53" t="s">
        <v>1064</v>
      </c>
      <c r="F541" s="91" t="s">
        <v>1061</v>
      </c>
      <c r="G541" s="54" t="n">
        <v>1</v>
      </c>
      <c r="H541" s="54" t="n">
        <v>683.04</v>
      </c>
      <c r="I541" s="55" t="n">
        <f aca="false">(H541*J$7)+H541</f>
        <v>872.24208</v>
      </c>
      <c r="J541" s="55" t="n">
        <f aca="false">G541*I541</f>
        <v>872.24208</v>
      </c>
    </row>
    <row r="542" customFormat="false" ht="18.75" hidden="false" customHeight="true" outlineLevel="1" collapsed="false">
      <c r="A542" s="21"/>
      <c r="B542" s="91" t="s">
        <v>1065</v>
      </c>
      <c r="C542" s="66" t="s">
        <v>1066</v>
      </c>
      <c r="D542" s="66" t="s">
        <v>92</v>
      </c>
      <c r="E542" s="53" t="s">
        <v>1067</v>
      </c>
      <c r="F542" s="91" t="s">
        <v>1061</v>
      </c>
      <c r="G542" s="54" t="n">
        <v>2</v>
      </c>
      <c r="H542" s="54" t="n">
        <v>27.16</v>
      </c>
      <c r="I542" s="55" t="n">
        <f aca="false">(H542*J$7)+H542</f>
        <v>34.68332</v>
      </c>
      <c r="J542" s="55" t="n">
        <f aca="false">G542*I542</f>
        <v>69.36664</v>
      </c>
    </row>
    <row r="543" customFormat="false" ht="18.75" hidden="false" customHeight="true" outlineLevel="1" collapsed="false">
      <c r="A543" s="21"/>
      <c r="B543" s="91" t="s">
        <v>1068</v>
      </c>
      <c r="C543" s="66" t="s">
        <v>1069</v>
      </c>
      <c r="D543" s="66" t="s">
        <v>92</v>
      </c>
      <c r="E543" s="53" t="s">
        <v>1070</v>
      </c>
      <c r="F543" s="91" t="s">
        <v>1061</v>
      </c>
      <c r="G543" s="54" t="n">
        <v>1</v>
      </c>
      <c r="H543" s="54" t="n">
        <v>27.16</v>
      </c>
      <c r="I543" s="55" t="n">
        <f aca="false">(H543*J$7)+H543</f>
        <v>34.68332</v>
      </c>
      <c r="J543" s="55" t="n">
        <f aca="false">G543*I543</f>
        <v>34.68332</v>
      </c>
    </row>
    <row r="544" customFormat="false" ht="18.75" hidden="false" customHeight="true" outlineLevel="1" collapsed="false">
      <c r="A544" s="21"/>
      <c r="B544" s="91" t="s">
        <v>1071</v>
      </c>
      <c r="C544" s="66" t="s">
        <v>1072</v>
      </c>
      <c r="D544" s="66" t="s">
        <v>92</v>
      </c>
      <c r="E544" s="53" t="s">
        <v>1073</v>
      </c>
      <c r="F544" s="91" t="s">
        <v>1061</v>
      </c>
      <c r="G544" s="54" t="n">
        <v>2</v>
      </c>
      <c r="H544" s="54" t="n">
        <v>27.16</v>
      </c>
      <c r="I544" s="55" t="n">
        <f aca="false">(H544*J$7)+H544</f>
        <v>34.68332</v>
      </c>
      <c r="J544" s="55" t="n">
        <f aca="false">G544*I544</f>
        <v>69.36664</v>
      </c>
    </row>
    <row r="545" customFormat="false" ht="18.75" hidden="false" customHeight="true" outlineLevel="1" collapsed="false">
      <c r="A545" s="21"/>
      <c r="B545" s="91" t="s">
        <v>1074</v>
      </c>
      <c r="C545" s="66" t="s">
        <v>1075</v>
      </c>
      <c r="D545" s="66" t="s">
        <v>92</v>
      </c>
      <c r="E545" s="53" t="s">
        <v>1076</v>
      </c>
      <c r="F545" s="91" t="s">
        <v>1061</v>
      </c>
      <c r="G545" s="54" t="n">
        <v>1</v>
      </c>
      <c r="H545" s="54" t="n">
        <v>27.16</v>
      </c>
      <c r="I545" s="55" t="n">
        <f aca="false">(H545*J$7)+H545</f>
        <v>34.68332</v>
      </c>
      <c r="J545" s="55" t="n">
        <f aca="false">G545*I545</f>
        <v>34.68332</v>
      </c>
    </row>
    <row r="546" customFormat="false" ht="18.75" hidden="false" customHeight="true" outlineLevel="1" collapsed="false">
      <c r="A546" s="21"/>
      <c r="B546" s="91" t="s">
        <v>1077</v>
      </c>
      <c r="C546" s="66" t="s">
        <v>1078</v>
      </c>
      <c r="D546" s="66" t="s">
        <v>33</v>
      </c>
      <c r="E546" s="53" t="s">
        <v>1079</v>
      </c>
      <c r="F546" s="91" t="s">
        <v>1061</v>
      </c>
      <c r="G546" s="54" t="n">
        <v>2</v>
      </c>
      <c r="H546" s="54" t="n">
        <v>43.66</v>
      </c>
      <c r="I546" s="55" t="n">
        <f aca="false">(H546*J$7)+H546</f>
        <v>55.75382</v>
      </c>
      <c r="J546" s="55" t="n">
        <f aca="false">G546*I546</f>
        <v>111.50764</v>
      </c>
    </row>
    <row r="547" customFormat="false" ht="18.75" hidden="false" customHeight="true" outlineLevel="1" collapsed="false">
      <c r="A547" s="21"/>
      <c r="B547" s="91" t="s">
        <v>1080</v>
      </c>
      <c r="C547" s="66" t="s">
        <v>1081</v>
      </c>
      <c r="D547" s="66" t="s">
        <v>33</v>
      </c>
      <c r="E547" s="53" t="s">
        <v>1082</v>
      </c>
      <c r="F547" s="91" t="s">
        <v>1061</v>
      </c>
      <c r="G547" s="54" t="n">
        <v>2</v>
      </c>
      <c r="H547" s="54" t="n">
        <v>55.98</v>
      </c>
      <c r="I547" s="55" t="n">
        <f aca="false">(H547*J$7)+H547</f>
        <v>71.48646</v>
      </c>
      <c r="J547" s="55" t="n">
        <f aca="false">G547*I547</f>
        <v>142.97292</v>
      </c>
    </row>
    <row r="548" customFormat="false" ht="18.75" hidden="false" customHeight="true" outlineLevel="1" collapsed="false">
      <c r="A548" s="21"/>
      <c r="B548" s="91" t="s">
        <v>1083</v>
      </c>
      <c r="C548" s="66" t="s">
        <v>1084</v>
      </c>
      <c r="D548" s="66" t="s">
        <v>225</v>
      </c>
      <c r="E548" s="53" t="s">
        <v>1085</v>
      </c>
      <c r="F548" s="91" t="s">
        <v>1061</v>
      </c>
      <c r="G548" s="54" t="n">
        <v>1</v>
      </c>
      <c r="H548" s="54" t="n">
        <f aca="false">CCU!F250</f>
        <v>587.28</v>
      </c>
      <c r="I548" s="55" t="n">
        <f aca="false">(H548*J$7)+H548</f>
        <v>749.95656</v>
      </c>
      <c r="J548" s="55" t="n">
        <f aca="false">G548*I548</f>
        <v>749.95656</v>
      </c>
    </row>
    <row r="549" customFormat="false" ht="18.75" hidden="false" customHeight="true" outlineLevel="1" collapsed="false">
      <c r="A549" s="21"/>
      <c r="B549" s="91" t="s">
        <v>1086</v>
      </c>
      <c r="C549" s="66" t="s">
        <v>1087</v>
      </c>
      <c r="D549" s="66" t="s">
        <v>225</v>
      </c>
      <c r="E549" s="53" t="s">
        <v>1088</v>
      </c>
      <c r="F549" s="91" t="s">
        <v>1061</v>
      </c>
      <c r="G549" s="54" t="n">
        <v>2</v>
      </c>
      <c r="H549" s="54" t="n">
        <f aca="false">CCU!F266</f>
        <v>351.42</v>
      </c>
      <c r="I549" s="55" t="n">
        <f aca="false">(H549*J$7)+H549</f>
        <v>448.76334</v>
      </c>
      <c r="J549" s="55" t="n">
        <f aca="false">G549*I549</f>
        <v>897.52668</v>
      </c>
    </row>
    <row r="550" customFormat="false" ht="18.75" hidden="false" customHeight="true" outlineLevel="1" collapsed="false">
      <c r="A550" s="21"/>
      <c r="B550" s="87" t="s">
        <v>1089</v>
      </c>
      <c r="C550" s="33"/>
      <c r="D550" s="33"/>
      <c r="E550" s="78" t="s">
        <v>1090</v>
      </c>
      <c r="F550" s="92"/>
      <c r="G550" s="54" t="n">
        <v>0</v>
      </c>
      <c r="H550" s="54"/>
      <c r="I550" s="55"/>
      <c r="J550" s="55"/>
    </row>
    <row r="551" customFormat="false" ht="18.75" hidden="false" customHeight="true" outlineLevel="1" collapsed="false">
      <c r="A551" s="21"/>
      <c r="B551" s="51" t="s">
        <v>1091</v>
      </c>
      <c r="C551" s="66" t="s">
        <v>1092</v>
      </c>
      <c r="D551" s="51" t="s">
        <v>33</v>
      </c>
      <c r="E551" s="64" t="s">
        <v>1093</v>
      </c>
      <c r="F551" s="91" t="s">
        <v>53</v>
      </c>
      <c r="G551" s="54" t="n">
        <v>1258.9</v>
      </c>
      <c r="H551" s="54" t="n">
        <v>11.52</v>
      </c>
      <c r="I551" s="55" t="n">
        <f aca="false">(H551*J$7)+H551</f>
        <v>14.71104</v>
      </c>
      <c r="J551" s="55" t="n">
        <f aca="false">G551*I551</f>
        <v>18519.728256</v>
      </c>
    </row>
    <row r="552" customFormat="false" ht="18.75" hidden="false" customHeight="true" outlineLevel="1" collapsed="false">
      <c r="A552" s="21"/>
      <c r="B552" s="51" t="s">
        <v>1094</v>
      </c>
      <c r="C552" s="51" t="s">
        <v>1095</v>
      </c>
      <c r="D552" s="51" t="s">
        <v>33</v>
      </c>
      <c r="E552" s="53" t="s">
        <v>1096</v>
      </c>
      <c r="F552" s="91" t="s">
        <v>53</v>
      </c>
      <c r="G552" s="54" t="n">
        <v>171.65</v>
      </c>
      <c r="H552" s="54" t="n">
        <v>10.58</v>
      </c>
      <c r="I552" s="55" t="n">
        <f aca="false">(H552*J$7)+H552</f>
        <v>13.51066</v>
      </c>
      <c r="J552" s="55" t="n">
        <f aca="false">G552*I552</f>
        <v>2319.104789</v>
      </c>
    </row>
    <row r="553" customFormat="false" ht="18.75" hidden="false" customHeight="true" outlineLevel="1" collapsed="false">
      <c r="A553" s="21"/>
      <c r="B553" s="51" t="s">
        <v>1097</v>
      </c>
      <c r="C553" s="51" t="s">
        <v>1098</v>
      </c>
      <c r="D553" s="51" t="s">
        <v>33</v>
      </c>
      <c r="E553" s="64" t="s">
        <v>1099</v>
      </c>
      <c r="F553" s="51" t="s">
        <v>1061</v>
      </c>
      <c r="G553" s="54" t="n">
        <v>28</v>
      </c>
      <c r="H553" s="54" t="n">
        <v>16.74</v>
      </c>
      <c r="I553" s="55" t="n">
        <f aca="false">(H553*J$7)+H553</f>
        <v>21.37698</v>
      </c>
      <c r="J553" s="55" t="n">
        <f aca="false">G553*I553</f>
        <v>598.55544</v>
      </c>
    </row>
    <row r="554" customFormat="false" ht="18.75" hidden="false" customHeight="true" outlineLevel="1" collapsed="false">
      <c r="A554" s="21"/>
      <c r="B554" s="87" t="s">
        <v>1100</v>
      </c>
      <c r="C554" s="33"/>
      <c r="D554" s="33"/>
      <c r="E554" s="78" t="s">
        <v>1101</v>
      </c>
      <c r="F554" s="92"/>
      <c r="G554" s="54" t="n">
        <v>0</v>
      </c>
      <c r="H554" s="54"/>
      <c r="I554" s="55"/>
      <c r="J554" s="55"/>
    </row>
    <row r="555" customFormat="false" ht="18.75" hidden="false" customHeight="true" outlineLevel="1" collapsed="false">
      <c r="A555" s="21"/>
      <c r="B555" s="91" t="s">
        <v>1102</v>
      </c>
      <c r="C555" s="51" t="s">
        <v>1103</v>
      </c>
      <c r="D555" s="51" t="s">
        <v>92</v>
      </c>
      <c r="E555" s="53" t="s">
        <v>1104</v>
      </c>
      <c r="F555" s="51" t="s">
        <v>1061</v>
      </c>
      <c r="G555" s="54" t="n">
        <v>28</v>
      </c>
      <c r="H555" s="54" t="n">
        <v>27.6</v>
      </c>
      <c r="I555" s="55" t="n">
        <f aca="false">(H555*J$7)+H555</f>
        <v>35.2452</v>
      </c>
      <c r="J555" s="55" t="n">
        <f aca="false">G555*I555</f>
        <v>986.8656</v>
      </c>
    </row>
    <row r="556" customFormat="false" ht="18.75" hidden="false" customHeight="true" outlineLevel="1" collapsed="false">
      <c r="A556" s="21"/>
      <c r="B556" s="91" t="s">
        <v>1105</v>
      </c>
      <c r="C556" s="51" t="s">
        <v>1106</v>
      </c>
      <c r="D556" s="51" t="s">
        <v>237</v>
      </c>
      <c r="E556" s="53" t="s">
        <v>1107</v>
      </c>
      <c r="F556" s="51" t="s">
        <v>1061</v>
      </c>
      <c r="G556" s="54" t="n">
        <v>14</v>
      </c>
      <c r="H556" s="54" t="n">
        <v>31.21</v>
      </c>
      <c r="I556" s="55" t="n">
        <f aca="false">(H556*J$7)+H556</f>
        <v>39.85517</v>
      </c>
      <c r="J556" s="55" t="n">
        <f aca="false">G556*I556</f>
        <v>557.97238</v>
      </c>
    </row>
    <row r="557" customFormat="false" ht="18.75" hidden="false" customHeight="true" outlineLevel="1" collapsed="false">
      <c r="A557" s="21"/>
      <c r="B557" s="91" t="s">
        <v>1108</v>
      </c>
      <c r="C557" s="51" t="s">
        <v>1109</v>
      </c>
      <c r="D557" s="51" t="s">
        <v>1110</v>
      </c>
      <c r="E557" s="53" t="s">
        <v>1111</v>
      </c>
      <c r="F557" s="51" t="s">
        <v>1061</v>
      </c>
      <c r="G557" s="54" t="n">
        <v>16</v>
      </c>
      <c r="H557" s="54" t="n">
        <v>9.28</v>
      </c>
      <c r="I557" s="55" t="n">
        <f aca="false">(H557*J$7)+H557</f>
        <v>11.85056</v>
      </c>
      <c r="J557" s="55" t="n">
        <f aca="false">G557*I557</f>
        <v>189.60896</v>
      </c>
    </row>
    <row r="558" customFormat="false" ht="18.75" hidden="false" customHeight="true" outlineLevel="1" collapsed="false">
      <c r="A558" s="21"/>
      <c r="B558" s="87" t="s">
        <v>1112</v>
      </c>
      <c r="C558" s="33"/>
      <c r="D558" s="33"/>
      <c r="E558" s="78" t="s">
        <v>1113</v>
      </c>
      <c r="F558" s="92"/>
      <c r="G558" s="54" t="n">
        <v>0</v>
      </c>
      <c r="H558" s="54"/>
      <c r="I558" s="55"/>
      <c r="J558" s="55"/>
    </row>
    <row r="559" customFormat="false" ht="18.75" hidden="false" customHeight="true" outlineLevel="1" collapsed="false">
      <c r="A559" s="21"/>
      <c r="B559" s="91" t="s">
        <v>1114</v>
      </c>
      <c r="C559" s="51" t="n">
        <v>83446</v>
      </c>
      <c r="D559" s="51" t="s">
        <v>22</v>
      </c>
      <c r="E559" s="53" t="s">
        <v>1115</v>
      </c>
      <c r="F559" s="51" t="s">
        <v>1061</v>
      </c>
      <c r="G559" s="54" t="n">
        <v>5</v>
      </c>
      <c r="H559" s="54" t="n">
        <v>143.54</v>
      </c>
      <c r="I559" s="55" t="n">
        <f aca="false">(H559*J$7)+H559</f>
        <v>183.30058</v>
      </c>
      <c r="J559" s="55" t="n">
        <f aca="false">G559*I559</f>
        <v>916.5029</v>
      </c>
    </row>
    <row r="560" customFormat="false" ht="18.75" hidden="false" customHeight="true" outlineLevel="1" collapsed="false">
      <c r="A560" s="21"/>
      <c r="B560" s="91" t="s">
        <v>1116</v>
      </c>
      <c r="C560" s="51" t="n">
        <v>83370</v>
      </c>
      <c r="D560" s="51" t="s">
        <v>22</v>
      </c>
      <c r="E560" s="53" t="s">
        <v>1117</v>
      </c>
      <c r="F560" s="51" t="s">
        <v>1061</v>
      </c>
      <c r="G560" s="54" t="n">
        <v>2</v>
      </c>
      <c r="H560" s="54" t="n">
        <v>141.26</v>
      </c>
      <c r="I560" s="55" t="n">
        <f aca="false">(H560*J$7)+H560</f>
        <v>180.38902</v>
      </c>
      <c r="J560" s="55" t="n">
        <f aca="false">G560*I560</f>
        <v>360.77804</v>
      </c>
    </row>
    <row r="561" customFormat="false" ht="18.75" hidden="false" customHeight="true" outlineLevel="1" collapsed="false">
      <c r="A561" s="21"/>
      <c r="B561" s="91" t="s">
        <v>1118</v>
      </c>
      <c r="C561" s="51" t="n">
        <v>91940</v>
      </c>
      <c r="D561" s="51" t="s">
        <v>22</v>
      </c>
      <c r="E561" s="53" t="s">
        <v>1119</v>
      </c>
      <c r="F561" s="51" t="s">
        <v>1061</v>
      </c>
      <c r="G561" s="54" t="n">
        <v>42</v>
      </c>
      <c r="H561" s="54" t="n">
        <v>11.04</v>
      </c>
      <c r="I561" s="55" t="n">
        <f aca="false">(H561*J$7)+H561</f>
        <v>14.09808</v>
      </c>
      <c r="J561" s="55" t="n">
        <f aca="false">G561*I561</f>
        <v>592.11936</v>
      </c>
    </row>
    <row r="562" customFormat="false" ht="18.75" hidden="false" customHeight="true" outlineLevel="1" collapsed="false">
      <c r="A562" s="21"/>
      <c r="B562" s="87" t="s">
        <v>1120</v>
      </c>
      <c r="C562" s="33"/>
      <c r="D562" s="33"/>
      <c r="E562" s="73" t="s">
        <v>953</v>
      </c>
      <c r="F562" s="59"/>
      <c r="G562" s="54" t="n">
        <v>0</v>
      </c>
      <c r="H562" s="54"/>
      <c r="I562" s="55"/>
      <c r="J562" s="55"/>
    </row>
    <row r="563" customFormat="false" ht="18.75" hidden="false" customHeight="true" outlineLevel="1" collapsed="false">
      <c r="A563" s="21"/>
      <c r="B563" s="51" t="s">
        <v>1121</v>
      </c>
      <c r="C563" s="51" t="n">
        <v>91834</v>
      </c>
      <c r="D563" s="51" t="s">
        <v>22</v>
      </c>
      <c r="E563" s="59" t="s">
        <v>1122</v>
      </c>
      <c r="F563" s="51" t="s">
        <v>53</v>
      </c>
      <c r="G563" s="54" t="n">
        <v>214.15</v>
      </c>
      <c r="H563" s="54" t="n">
        <v>6.02</v>
      </c>
      <c r="I563" s="55" t="n">
        <f aca="false">(H563*J$7)+H563</f>
        <v>7.68754</v>
      </c>
      <c r="J563" s="55" t="n">
        <f aca="false">G563*I563</f>
        <v>1646.286691</v>
      </c>
    </row>
    <row r="564" customFormat="false" ht="18.75" hidden="false" customHeight="true" outlineLevel="1" collapsed="false">
      <c r="A564" s="21"/>
      <c r="B564" s="51" t="s">
        <v>1123</v>
      </c>
      <c r="C564" s="51" t="n">
        <v>91836</v>
      </c>
      <c r="D564" s="51" t="s">
        <v>22</v>
      </c>
      <c r="E564" s="59" t="s">
        <v>1124</v>
      </c>
      <c r="F564" s="51" t="s">
        <v>53</v>
      </c>
      <c r="G564" s="54" t="n">
        <v>48.3</v>
      </c>
      <c r="H564" s="54" t="n">
        <v>7.84</v>
      </c>
      <c r="I564" s="55" t="n">
        <f aca="false">(H564*J$7)+H564</f>
        <v>10.01168</v>
      </c>
      <c r="J564" s="55" t="n">
        <f aca="false">G564*I564</f>
        <v>483.564144</v>
      </c>
    </row>
    <row r="565" customFormat="false" ht="18.75" hidden="false" customHeight="true" outlineLevel="1" collapsed="false">
      <c r="A565" s="21"/>
      <c r="B565" s="51" t="s">
        <v>1125</v>
      </c>
      <c r="C565" s="51" t="n">
        <v>91869</v>
      </c>
      <c r="D565" s="51" t="s">
        <v>22</v>
      </c>
      <c r="E565" s="59" t="s">
        <v>1126</v>
      </c>
      <c r="F565" s="51" t="s">
        <v>53</v>
      </c>
      <c r="G565" s="54" t="n">
        <v>4.2</v>
      </c>
      <c r="H565" s="54" t="n">
        <v>11.25</v>
      </c>
      <c r="I565" s="55" t="n">
        <f aca="false">(H565*J$7)+H565</f>
        <v>14.36625</v>
      </c>
      <c r="J565" s="55" t="n">
        <f aca="false">G565*I565</f>
        <v>60.33825</v>
      </c>
    </row>
    <row r="566" customFormat="false" ht="18.75" hidden="false" customHeight="true" outlineLevel="1" collapsed="false">
      <c r="A566" s="21"/>
      <c r="B566" s="51" t="s">
        <v>1127</v>
      </c>
      <c r="C566" s="51" t="n">
        <v>93009</v>
      </c>
      <c r="D566" s="51" t="s">
        <v>22</v>
      </c>
      <c r="E566" s="59" t="s">
        <v>1128</v>
      </c>
      <c r="F566" s="51" t="s">
        <v>53</v>
      </c>
      <c r="G566" s="54" t="n">
        <v>22.5</v>
      </c>
      <c r="H566" s="54" t="n">
        <v>15.62</v>
      </c>
      <c r="I566" s="55" t="n">
        <f aca="false">(H566*J$7)+H566</f>
        <v>19.94674</v>
      </c>
      <c r="J566" s="55" t="n">
        <f aca="false">G566*I566</f>
        <v>448.80165</v>
      </c>
    </row>
    <row r="567" customFormat="false" ht="18.75" hidden="false" customHeight="true" outlineLevel="1" collapsed="false">
      <c r="A567" s="21"/>
      <c r="B567" s="51" t="s">
        <v>1129</v>
      </c>
      <c r="C567" s="66" t="s">
        <v>1130</v>
      </c>
      <c r="D567" s="66" t="s">
        <v>33</v>
      </c>
      <c r="E567" s="64" t="s">
        <v>1131</v>
      </c>
      <c r="F567" s="51" t="s">
        <v>53</v>
      </c>
      <c r="G567" s="54" t="n">
        <v>63.3</v>
      </c>
      <c r="H567" s="54" t="n">
        <v>79.44</v>
      </c>
      <c r="I567" s="55" t="n">
        <f aca="false">(H567*J$7)+H567</f>
        <v>101.44488</v>
      </c>
      <c r="J567" s="55" t="n">
        <f aca="false">G567*I567</f>
        <v>6421.460904</v>
      </c>
    </row>
    <row r="568" s="79" customFormat="true" ht="18.75" hidden="false" customHeight="true" outlineLevel="1" collapsed="false">
      <c r="A568" s="21"/>
      <c r="B568" s="67"/>
      <c r="C568" s="68"/>
      <c r="D568" s="68"/>
      <c r="E568" s="68"/>
      <c r="F568" s="68"/>
      <c r="G568" s="68"/>
      <c r="H568" s="69" t="s">
        <v>57</v>
      </c>
      <c r="I568" s="78"/>
      <c r="J568" s="70" t="n">
        <f aca="false">SUM(J540:J567)</f>
        <v>39223.836524</v>
      </c>
    </row>
    <row r="569" s="79" customFormat="true" ht="18.75" hidden="false" customHeight="true" outlineLevel="0" collapsed="false">
      <c r="A569" s="21"/>
      <c r="B569" s="101"/>
      <c r="C569" s="101"/>
      <c r="D569" s="101"/>
      <c r="E569" s="101"/>
      <c r="F569" s="101"/>
      <c r="G569" s="101"/>
      <c r="H569" s="102"/>
      <c r="I569" s="101"/>
      <c r="J569" s="103"/>
    </row>
    <row r="570" s="79" customFormat="true" ht="18.75" hidden="false" customHeight="true" outlineLevel="0" collapsed="false">
      <c r="A570" s="21"/>
      <c r="B570" s="95" t="n">
        <v>21</v>
      </c>
      <c r="C570" s="95"/>
      <c r="D570" s="95"/>
      <c r="E570" s="47" t="s">
        <v>1132</v>
      </c>
      <c r="F570" s="95"/>
      <c r="G570" s="49"/>
      <c r="H570" s="49"/>
      <c r="I570" s="47"/>
      <c r="J570" s="50"/>
    </row>
    <row r="571" s="79" customFormat="true" ht="18.75" hidden="false" customHeight="true" outlineLevel="1" collapsed="false">
      <c r="A571" s="21"/>
      <c r="B571" s="51" t="s">
        <v>1133</v>
      </c>
      <c r="C571" s="51" t="s">
        <v>1134</v>
      </c>
      <c r="D571" s="51" t="s">
        <v>92</v>
      </c>
      <c r="E571" s="53" t="s">
        <v>1135</v>
      </c>
      <c r="F571" s="51" t="s">
        <v>30</v>
      </c>
      <c r="G571" s="54" t="n">
        <v>1</v>
      </c>
      <c r="H571" s="54" t="n">
        <v>2633.14</v>
      </c>
      <c r="I571" s="55" t="n">
        <f aca="false">(H571*J$7)+H571</f>
        <v>3362.51978</v>
      </c>
      <c r="J571" s="55" t="n">
        <f aca="false">G571*I571</f>
        <v>3362.51978</v>
      </c>
    </row>
    <row r="572" s="79" customFormat="true" ht="18.75" hidden="false" customHeight="true" outlineLevel="1" collapsed="false">
      <c r="A572" s="21"/>
      <c r="B572" s="51" t="s">
        <v>1136</v>
      </c>
      <c r="C572" s="51" t="s">
        <v>1137</v>
      </c>
      <c r="D572" s="51" t="s">
        <v>92</v>
      </c>
      <c r="E572" s="53" t="s">
        <v>1138</v>
      </c>
      <c r="F572" s="51" t="s">
        <v>53</v>
      </c>
      <c r="G572" s="54" t="n">
        <v>3.2</v>
      </c>
      <c r="H572" s="54" t="n">
        <v>303.7</v>
      </c>
      <c r="I572" s="55" t="n">
        <f aca="false">(H572*J$7)+H572</f>
        <v>387.8249</v>
      </c>
      <c r="J572" s="55" t="n">
        <f aca="false">G572*I572</f>
        <v>1241.03968</v>
      </c>
    </row>
    <row r="573" s="79" customFormat="true" ht="18.75" hidden="false" customHeight="true" outlineLevel="1" collapsed="false">
      <c r="A573" s="21"/>
      <c r="B573" s="51" t="s">
        <v>1139</v>
      </c>
      <c r="C573" s="51" t="s">
        <v>1140</v>
      </c>
      <c r="D573" s="51" t="s">
        <v>92</v>
      </c>
      <c r="E573" s="53" t="s">
        <v>1141</v>
      </c>
      <c r="F573" s="51" t="s">
        <v>30</v>
      </c>
      <c r="G573" s="54" t="n">
        <v>1</v>
      </c>
      <c r="H573" s="54" t="n">
        <v>722.36</v>
      </c>
      <c r="I573" s="55" t="n">
        <f aca="false">(H573*J$7)+H573</f>
        <v>922.45372</v>
      </c>
      <c r="J573" s="55" t="n">
        <f aca="false">G573*I573</f>
        <v>922.45372</v>
      </c>
    </row>
    <row r="574" s="79" customFormat="true" ht="18.75" hidden="false" customHeight="true" outlineLevel="1" collapsed="false">
      <c r="A574" s="21"/>
      <c r="B574" s="51" t="s">
        <v>1142</v>
      </c>
      <c r="C574" s="51" t="s">
        <v>1143</v>
      </c>
      <c r="D574" s="51" t="s">
        <v>92</v>
      </c>
      <c r="E574" s="53" t="s">
        <v>1144</v>
      </c>
      <c r="F574" s="51" t="s">
        <v>30</v>
      </c>
      <c r="G574" s="54" t="n">
        <v>1</v>
      </c>
      <c r="H574" s="54" t="n">
        <v>204.31</v>
      </c>
      <c r="I574" s="55" t="n">
        <f aca="false">(H574*J$7)+H574</f>
        <v>260.90387</v>
      </c>
      <c r="J574" s="55" t="n">
        <f aca="false">G574*I574</f>
        <v>260.90387</v>
      </c>
    </row>
    <row r="575" s="79" customFormat="true" ht="18.75" hidden="false" customHeight="true" outlineLevel="1" collapsed="false">
      <c r="A575" s="21"/>
      <c r="B575" s="51" t="s">
        <v>1145</v>
      </c>
      <c r="C575" s="51" t="s">
        <v>1146</v>
      </c>
      <c r="D575" s="51" t="s">
        <v>92</v>
      </c>
      <c r="E575" s="53" t="s">
        <v>1147</v>
      </c>
      <c r="F575" s="51" t="s">
        <v>30</v>
      </c>
      <c r="G575" s="54" t="n">
        <v>4</v>
      </c>
      <c r="H575" s="54" t="n">
        <v>226.13</v>
      </c>
      <c r="I575" s="55" t="n">
        <f aca="false">(H575*J$7)+H575</f>
        <v>288.76801</v>
      </c>
      <c r="J575" s="55" t="n">
        <f aca="false">G575*I575</f>
        <v>1155.07204</v>
      </c>
    </row>
    <row r="576" s="79" customFormat="true" ht="18.75" hidden="false" customHeight="true" outlineLevel="1" collapsed="false">
      <c r="A576" s="21"/>
      <c r="B576" s="67"/>
      <c r="C576" s="68"/>
      <c r="D576" s="68"/>
      <c r="E576" s="68"/>
      <c r="F576" s="68"/>
      <c r="G576" s="68"/>
      <c r="H576" s="69" t="s">
        <v>57</v>
      </c>
      <c r="I576" s="78"/>
      <c r="J576" s="70" t="n">
        <f aca="false">SUM(J571:J575)</f>
        <v>6941.98909</v>
      </c>
    </row>
    <row r="577" s="79" customFormat="true" ht="18.75" hidden="false" customHeight="true" outlineLevel="0" collapsed="false">
      <c r="A577" s="21"/>
      <c r="B577" s="101"/>
      <c r="C577" s="101"/>
      <c r="D577" s="101"/>
      <c r="E577" s="101"/>
      <c r="F577" s="101"/>
      <c r="G577" s="101"/>
      <c r="H577" s="102"/>
      <c r="I577" s="101"/>
      <c r="J577" s="103"/>
    </row>
    <row r="578" s="79" customFormat="true" ht="18.75" hidden="false" customHeight="true" outlineLevel="0" collapsed="false">
      <c r="A578" s="21"/>
      <c r="B578" s="46" t="n">
        <v>22</v>
      </c>
      <c r="C578" s="95"/>
      <c r="D578" s="95"/>
      <c r="E578" s="47" t="s">
        <v>1148</v>
      </c>
      <c r="F578" s="47"/>
      <c r="G578" s="49"/>
      <c r="H578" s="49"/>
      <c r="I578" s="47"/>
      <c r="J578" s="50"/>
    </row>
    <row r="579" s="79" customFormat="true" ht="18.75" hidden="false" customHeight="true" outlineLevel="1" collapsed="false">
      <c r="A579" s="21"/>
      <c r="B579" s="51" t="s">
        <v>1149</v>
      </c>
      <c r="C579" s="51" t="s">
        <v>1150</v>
      </c>
      <c r="D579" s="51" t="s">
        <v>92</v>
      </c>
      <c r="E579" s="64" t="s">
        <v>1151</v>
      </c>
      <c r="F579" s="91" t="s">
        <v>53</v>
      </c>
      <c r="G579" s="54" t="n">
        <v>3</v>
      </c>
      <c r="H579" s="54" t="n">
        <v>58.17</v>
      </c>
      <c r="I579" s="55" t="n">
        <f aca="false">(H579*J$7)+H579</f>
        <v>74.28309</v>
      </c>
      <c r="J579" s="55" t="n">
        <f aca="false">G579*I579</f>
        <v>222.84927</v>
      </c>
    </row>
    <row r="580" customFormat="false" ht="18.75" hidden="false" customHeight="true" outlineLevel="1" collapsed="false">
      <c r="A580" s="21"/>
      <c r="B580" s="51" t="s">
        <v>1152</v>
      </c>
      <c r="C580" s="51" t="s">
        <v>1153</v>
      </c>
      <c r="D580" s="100" t="s">
        <v>33</v>
      </c>
      <c r="E580" s="59" t="s">
        <v>1154</v>
      </c>
      <c r="F580" s="110" t="s">
        <v>53</v>
      </c>
      <c r="G580" s="54" t="n">
        <v>154</v>
      </c>
      <c r="H580" s="54" t="n">
        <v>9.1</v>
      </c>
      <c r="I580" s="55" t="n">
        <f aca="false">(H580*J$7)+H580</f>
        <v>11.6207</v>
      </c>
      <c r="J580" s="55" t="n">
        <f aca="false">G580*I580</f>
        <v>1789.5878</v>
      </c>
    </row>
    <row r="581" s="79" customFormat="true" ht="18.75" hidden="false" customHeight="true" outlineLevel="1" collapsed="false">
      <c r="A581" s="21"/>
      <c r="B581" s="51" t="s">
        <v>1155</v>
      </c>
      <c r="C581" s="51" t="s">
        <v>1156</v>
      </c>
      <c r="D581" s="51" t="s">
        <v>92</v>
      </c>
      <c r="E581" s="59" t="s">
        <v>1157</v>
      </c>
      <c r="F581" s="91" t="s">
        <v>30</v>
      </c>
      <c r="G581" s="54" t="n">
        <v>16</v>
      </c>
      <c r="H581" s="54" t="n">
        <v>35.55</v>
      </c>
      <c r="I581" s="55" t="n">
        <f aca="false">(H581*J$7)+H581</f>
        <v>45.39735</v>
      </c>
      <c r="J581" s="55" t="n">
        <f aca="false">G581*I581</f>
        <v>726.3576</v>
      </c>
    </row>
    <row r="582" customFormat="false" ht="18.75" hidden="false" customHeight="true" outlineLevel="1" collapsed="false">
      <c r="A582" s="21"/>
      <c r="B582" s="51" t="s">
        <v>1158</v>
      </c>
      <c r="C582" s="51" t="s">
        <v>1159</v>
      </c>
      <c r="D582" s="51" t="s">
        <v>33</v>
      </c>
      <c r="E582" s="59" t="s">
        <v>1160</v>
      </c>
      <c r="F582" s="51" t="s">
        <v>30</v>
      </c>
      <c r="G582" s="54" t="n">
        <v>4</v>
      </c>
      <c r="H582" s="54" t="n">
        <v>23.61</v>
      </c>
      <c r="I582" s="55" t="n">
        <f aca="false">(H582*J$7)+H582</f>
        <v>30.14997</v>
      </c>
      <c r="J582" s="55" t="n">
        <f aca="false">G582*I582</f>
        <v>120.59988</v>
      </c>
    </row>
    <row r="583" s="79" customFormat="true" ht="18.75" hidden="false" customHeight="true" outlineLevel="1" collapsed="false">
      <c r="A583" s="21"/>
      <c r="B583" s="51" t="s">
        <v>1161</v>
      </c>
      <c r="C583" s="51" t="s">
        <v>1162</v>
      </c>
      <c r="D583" s="51" t="s">
        <v>92</v>
      </c>
      <c r="E583" s="59" t="s">
        <v>1163</v>
      </c>
      <c r="F583" s="51" t="s">
        <v>30</v>
      </c>
      <c r="G583" s="54" t="n">
        <v>48</v>
      </c>
      <c r="H583" s="54" t="n">
        <v>16.15</v>
      </c>
      <c r="I583" s="55" t="n">
        <f aca="false">(H583*J$7)+H583</f>
        <v>20.62355</v>
      </c>
      <c r="J583" s="55" t="n">
        <f aca="false">G583*I583</f>
        <v>989.9304</v>
      </c>
    </row>
    <row r="584" s="79" customFormat="true" ht="30" hidden="false" customHeight="true" outlineLevel="1" collapsed="false">
      <c r="A584" s="21"/>
      <c r="B584" s="51" t="s">
        <v>1164</v>
      </c>
      <c r="C584" s="51" t="s">
        <v>1165</v>
      </c>
      <c r="D584" s="51" t="s">
        <v>225</v>
      </c>
      <c r="E584" s="64" t="s">
        <v>1166</v>
      </c>
      <c r="F584" s="91" t="s">
        <v>30</v>
      </c>
      <c r="G584" s="54" t="n">
        <v>1</v>
      </c>
      <c r="H584" s="54" t="n">
        <f aca="false">CCU!F283</f>
        <v>239.64</v>
      </c>
      <c r="I584" s="55" t="n">
        <f aca="false">(H584*J$7)+H584</f>
        <v>306.02028</v>
      </c>
      <c r="J584" s="55" t="n">
        <f aca="false">G584*I584</f>
        <v>306.02028</v>
      </c>
    </row>
    <row r="585" s="79" customFormat="true" ht="18.75" hidden="false" customHeight="true" outlineLevel="1" collapsed="false">
      <c r="A585" s="21"/>
      <c r="B585" s="51" t="s">
        <v>1167</v>
      </c>
      <c r="C585" s="51" t="n">
        <v>79480</v>
      </c>
      <c r="D585" s="51" t="s">
        <v>22</v>
      </c>
      <c r="E585" s="64" t="s">
        <v>1168</v>
      </c>
      <c r="F585" s="91" t="s">
        <v>63</v>
      </c>
      <c r="G585" s="54" t="n">
        <v>43.95</v>
      </c>
      <c r="H585" s="54" t="n">
        <v>2.16</v>
      </c>
      <c r="I585" s="55" t="n">
        <f aca="false">(H585*J$7)+H585</f>
        <v>2.75832</v>
      </c>
      <c r="J585" s="55" t="n">
        <f aca="false">G585*I585</f>
        <v>121.228164</v>
      </c>
    </row>
    <row r="586" s="79" customFormat="true" ht="18.75" hidden="false" customHeight="true" outlineLevel="1" collapsed="false">
      <c r="A586" s="21"/>
      <c r="B586" s="51" t="s">
        <v>1169</v>
      </c>
      <c r="C586" s="51" t="n">
        <v>96985</v>
      </c>
      <c r="D586" s="51" t="s">
        <v>22</v>
      </c>
      <c r="E586" s="89" t="s">
        <v>1170</v>
      </c>
      <c r="F586" s="91" t="s">
        <v>30</v>
      </c>
      <c r="G586" s="54" t="n">
        <v>16</v>
      </c>
      <c r="H586" s="54" t="n">
        <v>37.26</v>
      </c>
      <c r="I586" s="55" t="n">
        <f aca="false">(H586*J$7)+H586</f>
        <v>47.58102</v>
      </c>
      <c r="J586" s="55" t="n">
        <f aca="false">G586*I586</f>
        <v>761.29632</v>
      </c>
    </row>
    <row r="587" customFormat="false" ht="18.75" hidden="false" customHeight="true" outlineLevel="1" collapsed="false">
      <c r="A587" s="21"/>
      <c r="B587" s="51" t="s">
        <v>1171</v>
      </c>
      <c r="C587" s="51" t="n">
        <v>72251</v>
      </c>
      <c r="D587" s="51" t="s">
        <v>22</v>
      </c>
      <c r="E587" s="59" t="s">
        <v>1172</v>
      </c>
      <c r="F587" s="51" t="s">
        <v>53</v>
      </c>
      <c r="G587" s="54" t="n">
        <v>65</v>
      </c>
      <c r="H587" s="54" t="n">
        <v>11.8</v>
      </c>
      <c r="I587" s="55" t="n">
        <f aca="false">(H587*J$7)+H587</f>
        <v>15.0686</v>
      </c>
      <c r="J587" s="55" t="n">
        <f aca="false">G587*I587</f>
        <v>979.459</v>
      </c>
    </row>
    <row r="588" customFormat="false" ht="18.75" hidden="false" customHeight="true" outlineLevel="1" collapsed="false">
      <c r="A588" s="21"/>
      <c r="B588" s="51" t="s">
        <v>1173</v>
      </c>
      <c r="C588" s="51" t="n">
        <v>72253</v>
      </c>
      <c r="D588" s="51" t="s">
        <v>22</v>
      </c>
      <c r="E588" s="59" t="s">
        <v>1174</v>
      </c>
      <c r="F588" s="110" t="s">
        <v>53</v>
      </c>
      <c r="G588" s="54" t="n">
        <v>16</v>
      </c>
      <c r="H588" s="54" t="n">
        <v>22.88</v>
      </c>
      <c r="I588" s="55" t="n">
        <f aca="false">(H588*J$7)+H588</f>
        <v>29.21776</v>
      </c>
      <c r="J588" s="55" t="n">
        <f aca="false">G588*I588</f>
        <v>467.48416</v>
      </c>
    </row>
    <row r="589" customFormat="false" ht="18.75" hidden="false" customHeight="true" outlineLevel="1" collapsed="false">
      <c r="A589" s="21"/>
      <c r="B589" s="51" t="s">
        <v>1175</v>
      </c>
      <c r="C589" s="51" t="n">
        <v>72254</v>
      </c>
      <c r="D589" s="51" t="s">
        <v>22</v>
      </c>
      <c r="E589" s="59" t="s">
        <v>1176</v>
      </c>
      <c r="F589" s="110" t="s">
        <v>53</v>
      </c>
      <c r="G589" s="54" t="n">
        <v>308</v>
      </c>
      <c r="H589" s="54" t="n">
        <v>32.47</v>
      </c>
      <c r="I589" s="55" t="n">
        <f aca="false">(H589*J$7)+H589</f>
        <v>41.46419</v>
      </c>
      <c r="J589" s="55" t="n">
        <f aca="false">G589*I589</f>
        <v>12770.97052</v>
      </c>
    </row>
    <row r="590" s="79" customFormat="true" ht="18.75" hidden="false" customHeight="true" outlineLevel="1" collapsed="false">
      <c r="A590" s="21"/>
      <c r="B590" s="51" t="s">
        <v>1177</v>
      </c>
      <c r="C590" s="51" t="s">
        <v>1178</v>
      </c>
      <c r="D590" s="51" t="s">
        <v>92</v>
      </c>
      <c r="E590" s="83" t="s">
        <v>1179</v>
      </c>
      <c r="F590" s="91" t="s">
        <v>30</v>
      </c>
      <c r="G590" s="54" t="n">
        <v>16</v>
      </c>
      <c r="H590" s="54" t="n">
        <v>282.13</v>
      </c>
      <c r="I590" s="55" t="n">
        <f aca="false">(H590*J$7)+H590</f>
        <v>360.28001</v>
      </c>
      <c r="J590" s="55" t="n">
        <f aca="false">G590*I590</f>
        <v>5764.48016</v>
      </c>
    </row>
    <row r="591" s="79" customFormat="true" ht="18.75" hidden="false" customHeight="true" outlineLevel="1" collapsed="false">
      <c r="A591" s="21"/>
      <c r="B591" s="67"/>
      <c r="C591" s="68"/>
      <c r="D591" s="68"/>
      <c r="E591" s="68"/>
      <c r="F591" s="68"/>
      <c r="G591" s="68"/>
      <c r="H591" s="69" t="s">
        <v>57</v>
      </c>
      <c r="I591" s="78"/>
      <c r="J591" s="70" t="n">
        <f aca="false">SUM(J579:J590)</f>
        <v>25020.263554</v>
      </c>
    </row>
    <row r="592" s="79" customFormat="true" ht="18.75" hidden="false" customHeight="true" outlineLevel="0" collapsed="false">
      <c r="A592" s="21"/>
      <c r="B592" s="101"/>
      <c r="C592" s="101"/>
      <c r="D592" s="101"/>
      <c r="E592" s="101"/>
      <c r="F592" s="101"/>
      <c r="G592" s="101"/>
      <c r="H592" s="102"/>
      <c r="I592" s="101"/>
      <c r="J592" s="103"/>
    </row>
    <row r="593" customFormat="false" ht="18.75" hidden="false" customHeight="true" outlineLevel="0" collapsed="false">
      <c r="A593" s="21"/>
      <c r="B593" s="46" t="n">
        <v>23</v>
      </c>
      <c r="C593" s="46"/>
      <c r="D593" s="46"/>
      <c r="E593" s="47" t="s">
        <v>1180</v>
      </c>
      <c r="F593" s="47"/>
      <c r="G593" s="49"/>
      <c r="H593" s="49"/>
      <c r="I593" s="47"/>
      <c r="J593" s="50"/>
    </row>
    <row r="594" customFormat="false" ht="18.75" hidden="false" customHeight="true" outlineLevel="1" collapsed="false">
      <c r="A594" s="21"/>
      <c r="B594" s="33" t="s">
        <v>1181</v>
      </c>
      <c r="C594" s="33"/>
      <c r="D594" s="33"/>
      <c r="E594" s="73" t="s">
        <v>1182</v>
      </c>
      <c r="F594" s="73"/>
      <c r="G594" s="54"/>
      <c r="H594" s="54"/>
      <c r="I594" s="55"/>
      <c r="J594" s="55"/>
    </row>
    <row r="595" customFormat="false" ht="30" hidden="false" customHeight="true" outlineLevel="1" collapsed="false">
      <c r="A595" s="21"/>
      <c r="B595" s="66" t="s">
        <v>1183</v>
      </c>
      <c r="C595" s="100" t="s">
        <v>1184</v>
      </c>
      <c r="D595" s="100" t="s">
        <v>33</v>
      </c>
      <c r="E595" s="64" t="s">
        <v>1185</v>
      </c>
      <c r="F595" s="51" t="s">
        <v>30</v>
      </c>
      <c r="G595" s="54" t="n">
        <v>1</v>
      </c>
      <c r="H595" s="54" t="n">
        <v>2381.1</v>
      </c>
      <c r="I595" s="55" t="n">
        <f aca="false">(H595*J$7)+H595</f>
        <v>3040.6647</v>
      </c>
      <c r="J595" s="55" t="n">
        <f aca="false">G595*I595</f>
        <v>3040.6647</v>
      </c>
    </row>
    <row r="596" customFormat="false" ht="18.75" hidden="false" customHeight="true" outlineLevel="1" collapsed="false">
      <c r="A596" s="21"/>
      <c r="B596" s="66" t="s">
        <v>1186</v>
      </c>
      <c r="C596" s="51" t="s">
        <v>1187</v>
      </c>
      <c r="D596" s="51" t="s">
        <v>33</v>
      </c>
      <c r="E596" s="53" t="s">
        <v>1188</v>
      </c>
      <c r="F596" s="51" t="s">
        <v>68</v>
      </c>
      <c r="G596" s="54" t="n">
        <v>64.63</v>
      </c>
      <c r="H596" s="54" t="n">
        <v>320.9</v>
      </c>
      <c r="I596" s="55" t="n">
        <f aca="false">(H596*J$7)+H596</f>
        <v>409.7893</v>
      </c>
      <c r="J596" s="55" t="n">
        <f aca="false">G596*I596</f>
        <v>26484.682459</v>
      </c>
    </row>
    <row r="597" customFormat="false" ht="18.75" hidden="false" customHeight="true" outlineLevel="1" collapsed="false">
      <c r="A597" s="21"/>
      <c r="B597" s="66" t="s">
        <v>1189</v>
      </c>
      <c r="C597" s="51" t="s">
        <v>1187</v>
      </c>
      <c r="D597" s="51" t="s">
        <v>33</v>
      </c>
      <c r="E597" s="64" t="s">
        <v>1190</v>
      </c>
      <c r="F597" s="51" t="s">
        <v>68</v>
      </c>
      <c r="G597" s="54" t="n">
        <v>50</v>
      </c>
      <c r="H597" s="54" t="n">
        <v>320.9</v>
      </c>
      <c r="I597" s="55" t="n">
        <f aca="false">(H597*J$7)+H597</f>
        <v>409.7893</v>
      </c>
      <c r="J597" s="55" t="n">
        <f aca="false">G597*I597</f>
        <v>20489.465</v>
      </c>
    </row>
    <row r="598" customFormat="false" ht="18.75" hidden="false" customHeight="true" outlineLevel="1" collapsed="false">
      <c r="A598" s="21"/>
      <c r="B598" s="66" t="s">
        <v>1191</v>
      </c>
      <c r="C598" s="51" t="s">
        <v>1192</v>
      </c>
      <c r="D598" s="51" t="s">
        <v>33</v>
      </c>
      <c r="E598" s="111" t="s">
        <v>1193</v>
      </c>
      <c r="F598" s="100" t="s">
        <v>68</v>
      </c>
      <c r="G598" s="54" t="n">
        <v>51.18</v>
      </c>
      <c r="H598" s="54" t="n">
        <v>133.47</v>
      </c>
      <c r="I598" s="55" t="n">
        <f aca="false">(H598*J$7)+H598</f>
        <v>170.44119</v>
      </c>
      <c r="J598" s="55" t="n">
        <f aca="false">G598*I598</f>
        <v>8723.1801042</v>
      </c>
    </row>
    <row r="599" customFormat="false" ht="18.75" hidden="false" customHeight="true" outlineLevel="1" collapsed="false">
      <c r="A599" s="21"/>
      <c r="B599" s="66" t="s">
        <v>1194</v>
      </c>
      <c r="C599" s="51" t="s">
        <v>1195</v>
      </c>
      <c r="D599" s="100" t="s">
        <v>33</v>
      </c>
      <c r="E599" s="111" t="s">
        <v>1196</v>
      </c>
      <c r="F599" s="100" t="s">
        <v>68</v>
      </c>
      <c r="G599" s="54" t="n">
        <v>8.64</v>
      </c>
      <c r="H599" s="54" t="n">
        <v>154.09</v>
      </c>
      <c r="I599" s="55" t="n">
        <f aca="false">(H599*J$7)+H599</f>
        <v>196.77293</v>
      </c>
      <c r="J599" s="55" t="n">
        <f aca="false">G599*I599</f>
        <v>1700.1181152</v>
      </c>
    </row>
    <row r="600" customFormat="false" ht="18.75" hidden="false" customHeight="true" outlineLevel="1" collapsed="false">
      <c r="A600" s="21"/>
      <c r="B600" s="66" t="s">
        <v>1197</v>
      </c>
      <c r="C600" s="51" t="s">
        <v>1198</v>
      </c>
      <c r="D600" s="66" t="s">
        <v>33</v>
      </c>
      <c r="E600" s="64" t="s">
        <v>1199</v>
      </c>
      <c r="F600" s="66" t="s">
        <v>53</v>
      </c>
      <c r="G600" s="54" t="n">
        <v>144.95</v>
      </c>
      <c r="H600" s="54" t="n">
        <v>61.54</v>
      </c>
      <c r="I600" s="55" t="n">
        <f aca="false">(H600*J$7)+H600</f>
        <v>78.58658</v>
      </c>
      <c r="J600" s="55" t="n">
        <f aca="false">G600*I600</f>
        <v>11391.124771</v>
      </c>
    </row>
    <row r="601" customFormat="false" ht="18.75" hidden="false" customHeight="true" outlineLevel="1" collapsed="false">
      <c r="A601" s="21"/>
      <c r="B601" s="66" t="s">
        <v>1200</v>
      </c>
      <c r="C601" s="51" t="n">
        <v>86958</v>
      </c>
      <c r="D601" s="51" t="s">
        <v>22</v>
      </c>
      <c r="E601" s="64" t="s">
        <v>1201</v>
      </c>
      <c r="F601" s="66" t="s">
        <v>30</v>
      </c>
      <c r="G601" s="54" t="n">
        <v>223</v>
      </c>
      <c r="H601" s="54" t="n">
        <v>16.19</v>
      </c>
      <c r="I601" s="55" t="n">
        <f aca="false">(H601*J$7)+H601</f>
        <v>20.67463</v>
      </c>
      <c r="J601" s="55" t="n">
        <f aca="false">G601*I601</f>
        <v>4610.44249</v>
      </c>
    </row>
    <row r="602" customFormat="false" ht="18.75" hidden="false" customHeight="true" outlineLevel="1" collapsed="false">
      <c r="A602" s="21"/>
      <c r="B602" s="66" t="s">
        <v>1202</v>
      </c>
      <c r="C602" s="51" t="s">
        <v>1203</v>
      </c>
      <c r="D602" s="66" t="s">
        <v>33</v>
      </c>
      <c r="E602" s="64" t="s">
        <v>1204</v>
      </c>
      <c r="F602" s="51" t="s">
        <v>30</v>
      </c>
      <c r="G602" s="54" t="n">
        <v>2</v>
      </c>
      <c r="H602" s="54" t="n">
        <v>38.66</v>
      </c>
      <c r="I602" s="55" t="n">
        <f aca="false">(H602*J$7)+H602</f>
        <v>49.36882</v>
      </c>
      <c r="J602" s="55" t="n">
        <f aca="false">G602*I602</f>
        <v>98.73764</v>
      </c>
    </row>
    <row r="603" customFormat="false" ht="18.75" hidden="false" customHeight="true" outlineLevel="1" collapsed="false">
      <c r="A603" s="21"/>
      <c r="B603" s="33" t="s">
        <v>1205</v>
      </c>
      <c r="C603" s="33"/>
      <c r="D603" s="33"/>
      <c r="E603" s="73" t="s">
        <v>1206</v>
      </c>
      <c r="F603" s="73"/>
      <c r="G603" s="54" t="n">
        <v>0</v>
      </c>
      <c r="H603" s="54"/>
      <c r="I603" s="55"/>
      <c r="J603" s="55"/>
    </row>
    <row r="604" customFormat="false" ht="18.75" hidden="false" customHeight="true" outlineLevel="1" collapsed="false">
      <c r="A604" s="21"/>
      <c r="B604" s="66" t="s">
        <v>1207</v>
      </c>
      <c r="C604" s="51" t="s">
        <v>1208</v>
      </c>
      <c r="D604" s="51" t="s">
        <v>92</v>
      </c>
      <c r="E604" s="112" t="s">
        <v>1209</v>
      </c>
      <c r="F604" s="66" t="s">
        <v>30</v>
      </c>
      <c r="G604" s="54" t="n">
        <v>2</v>
      </c>
      <c r="H604" s="54" t="n">
        <v>292.15</v>
      </c>
      <c r="I604" s="55" t="n">
        <f aca="false">(H604*J$7)+H604</f>
        <v>373.07555</v>
      </c>
      <c r="J604" s="55" t="n">
        <f aca="false">G604*I604</f>
        <v>746.1511</v>
      </c>
    </row>
    <row r="605" customFormat="false" ht="18.75" hidden="false" customHeight="true" outlineLevel="1" collapsed="false">
      <c r="A605" s="21"/>
      <c r="B605" s="66" t="s">
        <v>1210</v>
      </c>
      <c r="C605" s="51" t="s">
        <v>1211</v>
      </c>
      <c r="D605" s="51" t="s">
        <v>92</v>
      </c>
      <c r="E605" s="112" t="s">
        <v>1212</v>
      </c>
      <c r="F605" s="66" t="s">
        <v>30</v>
      </c>
      <c r="G605" s="54" t="n">
        <v>1</v>
      </c>
      <c r="H605" s="54" t="n">
        <v>214.86</v>
      </c>
      <c r="I605" s="55" t="n">
        <f aca="false">(H605*J$7)+H605</f>
        <v>274.37622</v>
      </c>
      <c r="J605" s="55" t="n">
        <f aca="false">G605*I605</f>
        <v>274.37622</v>
      </c>
    </row>
    <row r="606" customFormat="false" ht="18.75" hidden="false" customHeight="true" outlineLevel="1" collapsed="false">
      <c r="A606" s="21"/>
      <c r="B606" s="66" t="s">
        <v>1213</v>
      </c>
      <c r="C606" s="51" t="s">
        <v>1214</v>
      </c>
      <c r="D606" s="51" t="s">
        <v>92</v>
      </c>
      <c r="E606" s="112" t="s">
        <v>1215</v>
      </c>
      <c r="F606" s="66" t="s">
        <v>30</v>
      </c>
      <c r="G606" s="54" t="n">
        <v>1</v>
      </c>
      <c r="H606" s="54" t="n">
        <v>369.44</v>
      </c>
      <c r="I606" s="55" t="n">
        <f aca="false">(H606*J$7)+H606</f>
        <v>471.77488</v>
      </c>
      <c r="J606" s="55" t="n">
        <f aca="false">G606*I606</f>
        <v>471.77488</v>
      </c>
    </row>
    <row r="607" customFormat="false" ht="18.75" hidden="false" customHeight="true" outlineLevel="1" collapsed="false">
      <c r="A607" s="21"/>
      <c r="B607" s="66" t="s">
        <v>1216</v>
      </c>
      <c r="C607" s="51" t="s">
        <v>1217</v>
      </c>
      <c r="D607" s="51" t="s">
        <v>92</v>
      </c>
      <c r="E607" s="112" t="s">
        <v>1218</v>
      </c>
      <c r="F607" s="66" t="s">
        <v>30</v>
      </c>
      <c r="G607" s="54" t="n">
        <v>1</v>
      </c>
      <c r="H607" s="54" t="n">
        <v>307.6</v>
      </c>
      <c r="I607" s="55" t="n">
        <f aca="false">(H607*J$7)+H607</f>
        <v>392.8052</v>
      </c>
      <c r="J607" s="55" t="n">
        <f aca="false">G607*I607</f>
        <v>392.8052</v>
      </c>
    </row>
    <row r="608" customFormat="false" ht="18.75" hidden="false" customHeight="true" outlineLevel="1" collapsed="false">
      <c r="A608" s="21"/>
      <c r="B608" s="66" t="s">
        <v>1219</v>
      </c>
      <c r="C608" s="113" t="n">
        <v>73665</v>
      </c>
      <c r="D608" s="51" t="s">
        <v>22</v>
      </c>
      <c r="E608" s="114" t="s">
        <v>1220</v>
      </c>
      <c r="F608" s="66" t="s">
        <v>53</v>
      </c>
      <c r="G608" s="54" t="n">
        <v>9</v>
      </c>
      <c r="H608" s="54" t="n">
        <v>61.57</v>
      </c>
      <c r="I608" s="55" t="n">
        <f aca="false">(H608*J$7)+H608</f>
        <v>78.62489</v>
      </c>
      <c r="J608" s="55" t="n">
        <f aca="false">G608*I608</f>
        <v>707.62401</v>
      </c>
    </row>
    <row r="609" customFormat="false" ht="18.75" hidden="false" customHeight="true" outlineLevel="1" collapsed="false">
      <c r="A609" s="21"/>
      <c r="B609" s="66" t="s">
        <v>1221</v>
      </c>
      <c r="C609" s="113" t="n">
        <v>84863</v>
      </c>
      <c r="D609" s="51" t="s">
        <v>22</v>
      </c>
      <c r="E609" s="114" t="s">
        <v>1222</v>
      </c>
      <c r="F609" s="51" t="s">
        <v>53</v>
      </c>
      <c r="G609" s="54" t="n">
        <v>6.97</v>
      </c>
      <c r="H609" s="54" t="n">
        <v>104.39</v>
      </c>
      <c r="I609" s="55" t="n">
        <f aca="false">(H609*J$7)+H609</f>
        <v>133.30603</v>
      </c>
      <c r="J609" s="55" t="n">
        <f aca="false">G609*I609</f>
        <v>929.1430291</v>
      </c>
    </row>
    <row r="610" customFormat="false" ht="30" hidden="false" customHeight="true" outlineLevel="1" collapsed="false">
      <c r="A610" s="21"/>
      <c r="B610" s="66" t="s">
        <v>1223</v>
      </c>
      <c r="C610" s="115" t="s">
        <v>1224</v>
      </c>
      <c r="D610" s="115" t="s">
        <v>92</v>
      </c>
      <c r="E610" s="114" t="s">
        <v>1225</v>
      </c>
      <c r="F610" s="66" t="s">
        <v>96</v>
      </c>
      <c r="G610" s="54" t="n">
        <v>1702.3</v>
      </c>
      <c r="H610" s="54" t="n">
        <v>5.77</v>
      </c>
      <c r="I610" s="55" t="n">
        <f aca="false">(H610*J$7)+H610</f>
        <v>7.36829</v>
      </c>
      <c r="J610" s="55" t="n">
        <f aca="false">G610*I610</f>
        <v>12543.040067</v>
      </c>
    </row>
    <row r="611" customFormat="false" ht="18.75" hidden="false" customHeight="true" outlineLevel="1" collapsed="false">
      <c r="A611" s="21"/>
      <c r="B611" s="66" t="s">
        <v>1226</v>
      </c>
      <c r="C611" s="115" t="s">
        <v>1227</v>
      </c>
      <c r="D611" s="115" t="s">
        <v>92</v>
      </c>
      <c r="E611" s="112" t="s">
        <v>1228</v>
      </c>
      <c r="F611" s="66" t="s">
        <v>30</v>
      </c>
      <c r="G611" s="54" t="n">
        <v>1</v>
      </c>
      <c r="H611" s="54" t="n">
        <v>550.28</v>
      </c>
      <c r="I611" s="55" t="n">
        <f aca="false">(H611*J$7)+H611</f>
        <v>702.70756</v>
      </c>
      <c r="J611" s="55" t="n">
        <f aca="false">G611*I611</f>
        <v>702.70756</v>
      </c>
    </row>
    <row r="612" customFormat="false" ht="30" hidden="false" customHeight="true" outlineLevel="1" collapsed="false">
      <c r="A612" s="21"/>
      <c r="B612" s="66" t="s">
        <v>1229</v>
      </c>
      <c r="C612" s="66" t="s">
        <v>1230</v>
      </c>
      <c r="D612" s="66" t="s">
        <v>33</v>
      </c>
      <c r="E612" s="64" t="s">
        <v>1231</v>
      </c>
      <c r="F612" s="66" t="s">
        <v>68</v>
      </c>
      <c r="G612" s="54" t="n">
        <v>145.76</v>
      </c>
      <c r="H612" s="54" t="n">
        <v>64.7</v>
      </c>
      <c r="I612" s="55" t="n">
        <f aca="false">(H612*J$7)+H612</f>
        <v>82.6219</v>
      </c>
      <c r="J612" s="55" t="n">
        <f aca="false">G612*I612</f>
        <v>12042.968144</v>
      </c>
    </row>
    <row r="613" customFormat="false" ht="18.75" hidden="false" customHeight="true" outlineLevel="1" collapsed="false">
      <c r="A613" s="21"/>
      <c r="B613" s="66" t="s">
        <v>1232</v>
      </c>
      <c r="C613" s="66" t="n">
        <v>79460</v>
      </c>
      <c r="D613" s="51" t="s">
        <v>22</v>
      </c>
      <c r="E613" s="64" t="s">
        <v>1233</v>
      </c>
      <c r="F613" s="66" t="s">
        <v>68</v>
      </c>
      <c r="G613" s="54" t="n">
        <v>69.08</v>
      </c>
      <c r="H613" s="54" t="n">
        <v>46.53</v>
      </c>
      <c r="I613" s="55" t="n">
        <f aca="false">(H613*J$7)+H613</f>
        <v>59.41881</v>
      </c>
      <c r="J613" s="55" t="n">
        <f aca="false">G613*I613</f>
        <v>4104.6513948</v>
      </c>
    </row>
    <row r="614" customFormat="false" ht="18.75" hidden="false" customHeight="true" outlineLevel="1" collapsed="false">
      <c r="A614" s="21"/>
      <c r="B614" s="66" t="s">
        <v>1234</v>
      </c>
      <c r="C614" s="66" t="n">
        <v>79460</v>
      </c>
      <c r="D614" s="51" t="s">
        <v>22</v>
      </c>
      <c r="E614" s="64" t="s">
        <v>1235</v>
      </c>
      <c r="F614" s="66" t="s">
        <v>68</v>
      </c>
      <c r="G614" s="54" t="n">
        <v>69.08</v>
      </c>
      <c r="H614" s="54" t="n">
        <v>46.53</v>
      </c>
      <c r="I614" s="55" t="n">
        <f aca="false">(H614*J$7)+H614</f>
        <v>59.41881</v>
      </c>
      <c r="J614" s="55" t="n">
        <f aca="false">G614*I614</f>
        <v>4104.6513948</v>
      </c>
    </row>
    <row r="615" customFormat="false" ht="18.75" hidden="false" customHeight="true" outlineLevel="1" collapsed="false">
      <c r="A615" s="21"/>
      <c r="B615" s="66" t="s">
        <v>1236</v>
      </c>
      <c r="C615" s="66" t="s">
        <v>1237</v>
      </c>
      <c r="D615" s="66" t="s">
        <v>33</v>
      </c>
      <c r="E615" s="64" t="s">
        <v>1238</v>
      </c>
      <c r="F615" s="66" t="s">
        <v>68</v>
      </c>
      <c r="G615" s="54" t="n">
        <v>69.08</v>
      </c>
      <c r="H615" s="54" t="n">
        <v>11</v>
      </c>
      <c r="I615" s="55" t="n">
        <f aca="false">(H615*J$7)+H615</f>
        <v>14.047</v>
      </c>
      <c r="J615" s="55" t="n">
        <f aca="false">G615*I615</f>
        <v>970.36676</v>
      </c>
    </row>
    <row r="616" customFormat="false" ht="18.75" hidden="false" customHeight="true" outlineLevel="1" collapsed="false">
      <c r="A616" s="21"/>
      <c r="B616" s="67"/>
      <c r="C616" s="68"/>
      <c r="D616" s="68"/>
      <c r="E616" s="68"/>
      <c r="F616" s="68"/>
      <c r="G616" s="68"/>
      <c r="H616" s="69" t="s">
        <v>57</v>
      </c>
      <c r="I616" s="78"/>
      <c r="J616" s="70" t="n">
        <f aca="false">SUM(J595:J615)</f>
        <v>114528.6750391</v>
      </c>
    </row>
    <row r="617" s="79" customFormat="true" ht="18.75" hidden="false" customHeight="true" outlineLevel="0" collapsed="false">
      <c r="A617" s="21"/>
      <c r="B617" s="21"/>
      <c r="C617" s="21"/>
      <c r="D617" s="21"/>
      <c r="E617" s="45"/>
      <c r="F617" s="21"/>
      <c r="G617" s="4"/>
      <c r="H617" s="5"/>
      <c r="I617" s="26"/>
      <c r="J617" s="71"/>
    </row>
    <row r="618" customFormat="false" ht="18.75" hidden="false" customHeight="true" outlineLevel="0" collapsed="false">
      <c r="A618" s="21"/>
      <c r="B618" s="46" t="n">
        <v>24</v>
      </c>
      <c r="C618" s="46"/>
      <c r="D618" s="46"/>
      <c r="E618" s="47" t="s">
        <v>1239</v>
      </c>
      <c r="F618" s="47"/>
      <c r="G618" s="49"/>
      <c r="H618" s="49"/>
      <c r="I618" s="47"/>
      <c r="J618" s="50"/>
    </row>
    <row r="619" customFormat="false" ht="18.75" hidden="false" customHeight="true" outlineLevel="1" collapsed="false">
      <c r="A619" s="21"/>
      <c r="B619" s="51" t="s">
        <v>1240</v>
      </c>
      <c r="C619" s="66" t="n">
        <v>9537</v>
      </c>
      <c r="D619" s="66" t="s">
        <v>22</v>
      </c>
      <c r="E619" s="64" t="s">
        <v>1241</v>
      </c>
      <c r="F619" s="66" t="s">
        <v>68</v>
      </c>
      <c r="G619" s="54" t="n">
        <v>1514.3</v>
      </c>
      <c r="H619" s="54" t="n">
        <v>2.09</v>
      </c>
      <c r="I619" s="55" t="n">
        <f aca="false">(H619*J$7)+H619</f>
        <v>2.66893</v>
      </c>
      <c r="J619" s="55" t="n">
        <f aca="false">G619*I619</f>
        <v>4041.560699</v>
      </c>
    </row>
    <row r="620" customFormat="false" ht="18.75" hidden="false" customHeight="true" outlineLevel="1" collapsed="false">
      <c r="A620" s="21"/>
      <c r="B620" s="51" t="s">
        <v>1242</v>
      </c>
      <c r="C620" s="66" t="s">
        <v>21</v>
      </c>
      <c r="D620" s="66" t="s">
        <v>22</v>
      </c>
      <c r="E620" s="64" t="s">
        <v>1243</v>
      </c>
      <c r="F620" s="66" t="s">
        <v>68</v>
      </c>
      <c r="G620" s="54" t="n">
        <v>0.27</v>
      </c>
      <c r="H620" s="54" t="n">
        <v>306.24</v>
      </c>
      <c r="I620" s="55" t="n">
        <f aca="false">(H620*J$7)+H620</f>
        <v>391.06848</v>
      </c>
      <c r="J620" s="55" t="n">
        <f aca="false">G620*I620</f>
        <v>105.5884896</v>
      </c>
    </row>
    <row r="621" customFormat="false" ht="18.75" hidden="false" customHeight="true" outlineLevel="1" collapsed="false">
      <c r="A621" s="21"/>
      <c r="B621" s="67"/>
      <c r="C621" s="68"/>
      <c r="D621" s="68"/>
      <c r="E621" s="68"/>
      <c r="F621" s="68"/>
      <c r="G621" s="68"/>
      <c r="H621" s="69" t="s">
        <v>57</v>
      </c>
      <c r="I621" s="55"/>
      <c r="J621" s="70" t="n">
        <f aca="false">SUM(J619:J620)</f>
        <v>4147.1491886</v>
      </c>
    </row>
    <row r="622" customFormat="false" ht="18.75" hidden="false" customHeight="true" outlineLevel="0" collapsed="false">
      <c r="A622" s="21"/>
      <c r="B622" s="21"/>
      <c r="C622" s="21"/>
      <c r="D622" s="21"/>
      <c r="E622" s="45"/>
      <c r="F622" s="21"/>
      <c r="I622" s="26"/>
      <c r="J622" s="71"/>
    </row>
    <row r="623" customFormat="false" ht="18.75" hidden="false" customHeight="true" outlineLevel="0" collapsed="false">
      <c r="A623" s="21"/>
      <c r="B623" s="116"/>
      <c r="C623" s="117"/>
      <c r="D623" s="117"/>
      <c r="E623" s="117"/>
      <c r="F623" s="117"/>
      <c r="G623" s="117"/>
      <c r="H623" s="118" t="s">
        <v>1244</v>
      </c>
      <c r="I623" s="119"/>
      <c r="J623" s="50" t="n">
        <f aca="false">(J621+J616+J591+J576+J568+J536+J529+J456+J429+J416+J383+J340+J328+J253+J241+J216+J202+J197+J186+J131+J116+J86+J44+J28)</f>
        <v>2577738.2506905</v>
      </c>
    </row>
    <row r="624" customFormat="false" ht="18.75" hidden="false" customHeight="true" outlineLevel="0" collapsed="false">
      <c r="A624" s="21"/>
      <c r="D624" s="120"/>
      <c r="E624" s="45"/>
      <c r="F624" s="21"/>
      <c r="J624" s="121"/>
    </row>
    <row r="625" customFormat="false" ht="18.75" hidden="false" customHeight="true" outlineLevel="0" collapsed="false">
      <c r="B625" s="122" t="s">
        <v>1245</v>
      </c>
      <c r="C625" s="122"/>
      <c r="D625" s="122"/>
      <c r="E625" s="122"/>
      <c r="F625" s="122"/>
      <c r="G625" s="122"/>
      <c r="H625" s="122"/>
      <c r="I625" s="122"/>
      <c r="J625" s="122"/>
    </row>
    <row r="626" customFormat="false" ht="40.5" hidden="false" customHeight="true" outlineLevel="0" collapsed="false">
      <c r="B626" s="122"/>
      <c r="C626" s="122"/>
      <c r="D626" s="122"/>
      <c r="E626" s="122"/>
      <c r="F626" s="122"/>
      <c r="G626" s="122"/>
      <c r="H626" s="122"/>
      <c r="I626" s="122"/>
      <c r="J626" s="122"/>
    </row>
    <row r="627" customFormat="false" ht="18.75" hidden="false" customHeight="true" outlineLevel="0" collapsed="false">
      <c r="B627" s="123" t="s">
        <v>1246</v>
      </c>
      <c r="C627" s="123"/>
      <c r="D627" s="123"/>
      <c r="E627" s="123"/>
      <c r="F627" s="123"/>
      <c r="G627" s="123"/>
      <c r="H627" s="123"/>
      <c r="I627" s="123"/>
      <c r="J627" s="123"/>
    </row>
    <row r="628" customFormat="false" ht="18.75" hidden="false" customHeight="true" outlineLevel="0" collapsed="false">
      <c r="B628" s="123"/>
      <c r="C628" s="123"/>
      <c r="D628" s="123"/>
      <c r="E628" s="123"/>
      <c r="F628" s="123"/>
      <c r="G628" s="123"/>
      <c r="H628" s="123"/>
      <c r="I628" s="123"/>
      <c r="J628" s="123"/>
    </row>
    <row r="629" s="5" customFormat="true" ht="18.75" hidden="false" customHeight="true" outlineLevel="0" collapsed="false">
      <c r="A629" s="1"/>
      <c r="B629" s="124" t="s">
        <v>1247</v>
      </c>
      <c r="C629" s="124"/>
      <c r="D629" s="124"/>
      <c r="E629" s="124"/>
      <c r="F629" s="124"/>
      <c r="G629" s="124"/>
      <c r="I629" s="6"/>
      <c r="J629" s="6"/>
    </row>
    <row r="630" customFormat="false" ht="18.75" hidden="false" customHeight="true" outlineLevel="0" collapsed="false">
      <c r="B630" s="125"/>
      <c r="C630" s="126"/>
      <c r="D630" s="126"/>
      <c r="E630" s="127"/>
      <c r="F630" s="128"/>
      <c r="G630" s="129"/>
    </row>
    <row r="632" customFormat="false" ht="28.5" hidden="false" customHeight="true" outlineLevel="0" collapsed="false">
      <c r="G632" s="130"/>
      <c r="H632" s="3"/>
    </row>
    <row r="633" customFormat="false" ht="35.25" hidden="false" customHeight="true" outlineLevel="0" collapsed="false">
      <c r="E633" s="131" t="s">
        <v>1248</v>
      </c>
      <c r="G633" s="130"/>
      <c r="H633" s="3"/>
    </row>
    <row r="634" customFormat="false" ht="15" hidden="false" customHeight="false" outlineLevel="0" collapsed="false">
      <c r="E634" s="132" t="s">
        <v>1249</v>
      </c>
      <c r="G634" s="130"/>
      <c r="H634" s="133"/>
    </row>
    <row r="635" customFormat="false" ht="15" hidden="false" customHeight="false" outlineLevel="0" collapsed="false">
      <c r="E635" s="132" t="s">
        <v>1250</v>
      </c>
      <c r="G635" s="130"/>
      <c r="H635" s="133"/>
    </row>
    <row r="636" customFormat="false" ht="14.25" hidden="false" customHeight="false" outlineLevel="0" collapsed="false">
      <c r="E636" s="134" t="s">
        <v>1251</v>
      </c>
      <c r="G636" s="130"/>
      <c r="H636" s="135"/>
    </row>
  </sheetData>
  <mergeCells count="7">
    <mergeCell ref="B1:J3"/>
    <mergeCell ref="B10:E10"/>
    <mergeCell ref="I10:J10"/>
    <mergeCell ref="B11:E11"/>
    <mergeCell ref="B625:J626"/>
    <mergeCell ref="B627:J628"/>
    <mergeCell ref="B629:G629"/>
  </mergeCells>
  <conditionalFormatting sqref="G134 G618:I618">
    <cfRule type="cellIs" priority="2" operator="equal" aboveAverage="0" equalAverage="0" bottom="0" percent="0" rank="0" text="" dxfId="0">
      <formula>0</formula>
    </cfRule>
  </conditionalFormatting>
  <conditionalFormatting sqref="I86">
    <cfRule type="cellIs" priority="3" operator="equal" aboveAverage="0" equalAverage="0" bottom="0" percent="0" rank="0" text="" dxfId="1">
      <formula>0</formula>
    </cfRule>
  </conditionalFormatting>
  <conditionalFormatting sqref="I116">
    <cfRule type="cellIs" priority="4" operator="equal" aboveAverage="0" equalAverage="0" bottom="0" percent="0" rank="0" text="" dxfId="2">
      <formula>0</formula>
    </cfRule>
  </conditionalFormatting>
  <conditionalFormatting sqref="I131">
    <cfRule type="cellIs" priority="5" operator="equal" aboveAverage="0" equalAverage="0" bottom="0" percent="0" rank="0" text="" dxfId="3">
      <formula>0</formula>
    </cfRule>
  </conditionalFormatting>
  <conditionalFormatting sqref="I186">
    <cfRule type="cellIs" priority="6" operator="equal" aboveAverage="0" equalAverage="0" bottom="0" percent="0" rank="0" text="" dxfId="4">
      <formula>0</formula>
    </cfRule>
  </conditionalFormatting>
  <conditionalFormatting sqref="I197">
    <cfRule type="cellIs" priority="7" operator="equal" aboveAverage="0" equalAverage="0" bottom="0" percent="0" rank="0" text="" dxfId="5">
      <formula>0</formula>
    </cfRule>
  </conditionalFormatting>
  <conditionalFormatting sqref="I202">
    <cfRule type="cellIs" priority="8" operator="equal" aboveAverage="0" equalAverage="0" bottom="0" percent="0" rank="0" text="" dxfId="6">
      <formula>0</formula>
    </cfRule>
  </conditionalFormatting>
  <conditionalFormatting sqref="I216">
    <cfRule type="cellIs" priority="9" operator="equal" aboveAverage="0" equalAverage="0" bottom="0" percent="0" rank="0" text="" dxfId="7">
      <formula>0</formula>
    </cfRule>
  </conditionalFormatting>
  <conditionalFormatting sqref="I241">
    <cfRule type="cellIs" priority="10" operator="equal" aboveAverage="0" equalAverage="0" bottom="0" percent="0" rank="0" text="" dxfId="8">
      <formula>0</formula>
    </cfRule>
  </conditionalFormatting>
  <conditionalFormatting sqref="I253">
    <cfRule type="cellIs" priority="11" operator="equal" aboveAverage="0" equalAverage="0" bottom="0" percent="0" rank="0" text="" dxfId="9">
      <formula>0</formula>
    </cfRule>
  </conditionalFormatting>
  <conditionalFormatting sqref="I328">
    <cfRule type="cellIs" priority="12" operator="equal" aboveAverage="0" equalAverage="0" bottom="0" percent="0" rank="0" text="" dxfId="10">
      <formula>0</formula>
    </cfRule>
  </conditionalFormatting>
  <conditionalFormatting sqref="I340">
    <cfRule type="cellIs" priority="13" operator="equal" aboveAverage="0" equalAverage="0" bottom="0" percent="0" rank="0" text="" dxfId="11">
      <formula>0</formula>
    </cfRule>
  </conditionalFormatting>
  <conditionalFormatting sqref="I383">
    <cfRule type="cellIs" priority="14" operator="equal" aboveAverage="0" equalAverage="0" bottom="0" percent="0" rank="0" text="" dxfId="12">
      <formula>0</formula>
    </cfRule>
  </conditionalFormatting>
  <conditionalFormatting sqref="I456">
    <cfRule type="cellIs" priority="15" operator="equal" aboveAverage="0" equalAverage="0" bottom="0" percent="0" rank="0" text="" dxfId="13">
      <formula>0</formula>
    </cfRule>
  </conditionalFormatting>
  <conditionalFormatting sqref="I529">
    <cfRule type="cellIs" priority="16" operator="equal" aboveAverage="0" equalAverage="0" bottom="0" percent="0" rank="0" text="" dxfId="14">
      <formula>0</formula>
    </cfRule>
  </conditionalFormatting>
  <conditionalFormatting sqref="I536">
    <cfRule type="cellIs" priority="17" operator="equal" aboveAverage="0" equalAverage="0" bottom="0" percent="0" rank="0" text="" dxfId="15">
      <formula>0</formula>
    </cfRule>
  </conditionalFormatting>
  <conditionalFormatting sqref="I568:I569 I577 I592">
    <cfRule type="cellIs" priority="18" operator="equal" aboveAverage="0" equalAverage="0" bottom="0" percent="0" rank="0" text="" dxfId="16">
      <formula>0</formula>
    </cfRule>
  </conditionalFormatting>
  <conditionalFormatting sqref="G593:I593">
    <cfRule type="cellIs" priority="19" operator="equal" aboveAverage="0" equalAverage="0" bottom="0" percent="0" rank="0" text="" dxfId="17">
      <formula>0</formula>
    </cfRule>
  </conditionalFormatting>
  <conditionalFormatting sqref="I616">
    <cfRule type="cellIs" priority="20" operator="equal" aboveAverage="0" equalAverage="0" bottom="0" percent="0" rank="0" text="" dxfId="18">
      <formula>0</formula>
    </cfRule>
  </conditionalFormatting>
  <conditionalFormatting sqref="I416:I417">
    <cfRule type="cellIs" priority="21" operator="equal" aboveAverage="0" equalAverage="0" bottom="0" percent="0" rank="0" text="" dxfId="19">
      <formula>0</formula>
    </cfRule>
  </conditionalFormatting>
  <conditionalFormatting sqref="G13">
    <cfRule type="cellIs" priority="22" operator="equal" aboveAverage="0" equalAverage="0" bottom="0" percent="0" rank="0" text="" dxfId="20">
      <formula>0</formula>
    </cfRule>
  </conditionalFormatting>
  <conditionalFormatting sqref="H13:I13">
    <cfRule type="cellIs" priority="23" operator="equal" aboveAverage="0" equalAverage="0" bottom="0" percent="0" rank="0" text="" dxfId="21">
      <formula>0</formula>
    </cfRule>
  </conditionalFormatting>
  <conditionalFormatting sqref="I429">
    <cfRule type="cellIs" priority="24" operator="equal" aboveAverage="0" equalAverage="0" bottom="0" percent="0" rank="0" text="" dxfId="22">
      <formula>0</formula>
    </cfRule>
  </conditionalFormatting>
  <conditionalFormatting sqref="G570:I570">
    <cfRule type="cellIs" priority="25" operator="equal" aboveAverage="0" equalAverage="0" bottom="0" percent="0" rank="0" text="" dxfId="23">
      <formula>0</formula>
    </cfRule>
  </conditionalFormatting>
  <conditionalFormatting sqref="I576">
    <cfRule type="cellIs" priority="26" operator="equal" aboveAverage="0" equalAverage="0" bottom="0" percent="0" rank="0" text="" dxfId="24">
      <formula>0</formula>
    </cfRule>
  </conditionalFormatting>
  <conditionalFormatting sqref="G578:I578">
    <cfRule type="cellIs" priority="27" operator="equal" aboveAverage="0" equalAverage="0" bottom="0" percent="0" rank="0" text="" dxfId="25">
      <formula>0</formula>
    </cfRule>
  </conditionalFormatting>
  <conditionalFormatting sqref="I591">
    <cfRule type="cellIs" priority="28" operator="equal" aboveAverage="0" equalAverage="0" bottom="0" percent="0" rank="0" text="" dxfId="26">
      <formula>0</formula>
    </cfRule>
  </conditionalFormatting>
  <printOptions headings="false" gridLines="false" gridLinesSet="true" horizontalCentered="true" verticalCentered="false"/>
  <pageMargins left="0.275694444444444" right="0.354166666666667" top="1.18125" bottom="0.314583333333333" header="0.354166666666667" footer="0.196527777777778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>&amp;CMinistério da Educação
Fundo Nacional de Desenvolvimento da Educação
Coordenação Geral de Infra-Estrutura - CGEST
Planilha Orçamentária - Projeto Padrão Tipo 1</oddHeader>
    <oddFooter>&amp;CPágina &amp;P de &amp;N</oddFooter>
  </headerFooter>
  <rowBreaks count="1" manualBreakCount="1">
    <brk id="507" man="true" max="16383" min="0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89"/>
  <sheetViews>
    <sheetView showFormulas="false" showGridLines="true" showRowColHeaders="true" showZeros="true" rightToLeft="false" tabSelected="false" showOutlineSymbols="true" defaultGridColor="true" view="pageBreakPreview" topLeftCell="A274" colorId="64" zoomScale="100" zoomScaleNormal="90" zoomScalePageLayoutView="100" workbookViewId="0">
      <selection pane="topLeft" activeCell="H297" activeCellId="0" sqref="H297"/>
    </sheetView>
  </sheetViews>
  <sheetFormatPr defaultRowHeight="14.25" outlineLevelRow="0" outlineLevelCol="0"/>
  <cols>
    <col collapsed="false" customWidth="true" hidden="false" outlineLevel="0" max="1" min="1" style="0" width="10.5"/>
    <col collapsed="false" customWidth="true" hidden="false" outlineLevel="0" max="2" min="2" style="0" width="33.87"/>
    <col collapsed="false" customWidth="true" hidden="false" outlineLevel="0" max="3" min="3" style="0" width="7.62"/>
    <col collapsed="false" customWidth="true" hidden="false" outlineLevel="0" max="4" min="4" style="0" width="9.62"/>
    <col collapsed="false" customWidth="true" hidden="false" outlineLevel="0" max="5" min="5" style="0" width="10"/>
    <col collapsed="false" customWidth="true" hidden="false" outlineLevel="0" max="1025" min="6" style="0" width="10.5"/>
  </cols>
  <sheetData>
    <row r="1" customFormat="false" ht="25.5" hidden="false" customHeight="true" outlineLevel="0" collapsed="false">
      <c r="A1" s="136" t="s">
        <v>1252</v>
      </c>
      <c r="B1" s="136"/>
      <c r="C1" s="136"/>
      <c r="D1" s="136"/>
      <c r="E1" s="136"/>
      <c r="F1" s="136"/>
    </row>
    <row r="2" customFormat="false" ht="26.25" hidden="false" customHeight="true" outlineLevel="0" collapsed="false">
      <c r="A2" s="137" t="s">
        <v>1253</v>
      </c>
      <c r="B2" s="137"/>
      <c r="C2" s="137"/>
      <c r="D2" s="137"/>
      <c r="E2" s="137"/>
      <c r="F2" s="137"/>
    </row>
    <row r="3" customFormat="false" ht="14.25" hidden="false" customHeight="false" outlineLevel="0" collapsed="false">
      <c r="A3" s="138" t="s">
        <v>1254</v>
      </c>
      <c r="B3" s="138"/>
      <c r="C3" s="138"/>
      <c r="D3" s="138"/>
      <c r="E3" s="138"/>
      <c r="F3" s="138"/>
    </row>
    <row r="4" customFormat="false" ht="30.75" hidden="false" customHeight="true" outlineLevel="0" collapsed="false">
      <c r="A4" s="139" t="s">
        <v>1255</v>
      </c>
      <c r="B4" s="139"/>
      <c r="C4" s="139"/>
      <c r="D4" s="139"/>
      <c r="E4" s="139"/>
      <c r="F4" s="139"/>
    </row>
    <row r="5" customFormat="false" ht="15" hidden="false" customHeight="false" outlineLevel="0" collapsed="false">
      <c r="A5" s="140" t="s">
        <v>1256</v>
      </c>
      <c r="B5" s="140"/>
      <c r="C5" s="140"/>
      <c r="D5" s="140"/>
      <c r="E5" s="140"/>
      <c r="F5" s="140"/>
    </row>
    <row r="6" customFormat="false" ht="15" hidden="false" customHeight="false" outlineLevel="0" collapsed="false">
      <c r="A6" s="141" t="s">
        <v>1257</v>
      </c>
      <c r="B6" s="142" t="s">
        <v>1258</v>
      </c>
      <c r="C6" s="142" t="s">
        <v>1259</v>
      </c>
      <c r="D6" s="142" t="s">
        <v>1260</v>
      </c>
      <c r="E6" s="142" t="s">
        <v>1261</v>
      </c>
      <c r="F6" s="143" t="s">
        <v>1262</v>
      </c>
    </row>
    <row r="7" customFormat="false" ht="14.25" hidden="false" customHeight="false" outlineLevel="0" collapsed="false">
      <c r="A7" s="144" t="s">
        <v>1263</v>
      </c>
      <c r="B7" s="144"/>
      <c r="C7" s="144"/>
      <c r="D7" s="144"/>
      <c r="E7" s="144"/>
      <c r="F7" s="144"/>
    </row>
    <row r="8" customFormat="false" ht="15" hidden="false" customHeight="false" outlineLevel="0" collapsed="false">
      <c r="A8" s="141" t="n">
        <v>370</v>
      </c>
      <c r="B8" s="145" t="s">
        <v>1264</v>
      </c>
      <c r="C8" s="142" t="s">
        <v>63</v>
      </c>
      <c r="D8" s="146" t="n">
        <v>0.011</v>
      </c>
      <c r="E8" s="147" t="n">
        <v>66.67</v>
      </c>
      <c r="F8" s="148" t="n">
        <f aca="false">ROUND(E8*D8,2)</f>
        <v>0.73</v>
      </c>
    </row>
    <row r="9" customFormat="false" ht="15" hidden="false" customHeight="false" outlineLevel="0" collapsed="false">
      <c r="A9" s="141" t="n">
        <v>1379</v>
      </c>
      <c r="B9" s="145" t="s">
        <v>1265</v>
      </c>
      <c r="C9" s="142" t="s">
        <v>96</v>
      </c>
      <c r="D9" s="146" t="n">
        <v>1.72</v>
      </c>
      <c r="E9" s="147" t="n">
        <v>0.36</v>
      </c>
      <c r="F9" s="148" t="n">
        <f aca="false">ROUND(E9*D9,2)</f>
        <v>0.62</v>
      </c>
    </row>
    <row r="10" customFormat="false" ht="15" hidden="false" customHeight="false" outlineLevel="0" collapsed="false">
      <c r="A10" s="141" t="n">
        <v>1106</v>
      </c>
      <c r="B10" s="145" t="s">
        <v>1266</v>
      </c>
      <c r="C10" s="142" t="s">
        <v>96</v>
      </c>
      <c r="D10" s="146" t="n">
        <v>1.72</v>
      </c>
      <c r="E10" s="147" t="n">
        <v>0.64</v>
      </c>
      <c r="F10" s="148" t="n">
        <f aca="false">ROUND(E10*D10,2)</f>
        <v>1.1</v>
      </c>
    </row>
    <row r="11" customFormat="false" ht="15" hidden="false" customHeight="false" outlineLevel="0" collapsed="false">
      <c r="A11" s="141" t="n">
        <v>5075</v>
      </c>
      <c r="B11" s="149" t="s">
        <v>1267</v>
      </c>
      <c r="C11" s="142" t="s">
        <v>96</v>
      </c>
      <c r="D11" s="146" t="n">
        <v>0.2</v>
      </c>
      <c r="E11" s="147" t="n">
        <v>8.64</v>
      </c>
      <c r="F11" s="148" t="n">
        <f aca="false">ROUND(E11*D11,2)</f>
        <v>1.73</v>
      </c>
    </row>
    <row r="12" customFormat="false" ht="15" hidden="false" customHeight="false" outlineLevel="0" collapsed="false">
      <c r="A12" s="141" t="n">
        <v>11457</v>
      </c>
      <c r="B12" s="149" t="s">
        <v>1268</v>
      </c>
      <c r="C12" s="142" t="s">
        <v>30</v>
      </c>
      <c r="D12" s="146" t="n">
        <v>1</v>
      </c>
      <c r="E12" s="147" t="n">
        <v>22.52</v>
      </c>
      <c r="F12" s="148" t="n">
        <f aca="false">ROUND(E12*D12,2)</f>
        <v>22.52</v>
      </c>
    </row>
    <row r="13" customFormat="false" ht="30" hidden="false" customHeight="false" outlineLevel="0" collapsed="false">
      <c r="A13" s="141" t="s">
        <v>1269</v>
      </c>
      <c r="B13" s="149" t="s">
        <v>1270</v>
      </c>
      <c r="C13" s="142" t="s">
        <v>30</v>
      </c>
      <c r="D13" s="146" t="n">
        <v>10</v>
      </c>
      <c r="E13" s="147" t="n">
        <v>0.32</v>
      </c>
      <c r="F13" s="148" t="n">
        <f aca="false">ROUND(E13*D13,2)</f>
        <v>3.2</v>
      </c>
    </row>
    <row r="14" customFormat="false" ht="15" hidden="false" customHeight="false" outlineLevel="0" collapsed="false">
      <c r="A14" s="141" t="n">
        <v>2432</v>
      </c>
      <c r="B14" s="149" t="s">
        <v>1271</v>
      </c>
      <c r="C14" s="142" t="s">
        <v>30</v>
      </c>
      <c r="D14" s="146" t="n">
        <v>1</v>
      </c>
      <c r="E14" s="147" t="n">
        <v>37.9</v>
      </c>
      <c r="F14" s="148" t="n">
        <f aca="false">ROUND(E14*D14,2)</f>
        <v>37.9</v>
      </c>
    </row>
    <row r="15" customFormat="false" ht="60" hidden="false" customHeight="false" outlineLevel="0" collapsed="false">
      <c r="A15" s="141" t="n">
        <v>5020</v>
      </c>
      <c r="B15" s="149" t="s">
        <v>1272</v>
      </c>
      <c r="C15" s="142" t="s">
        <v>30</v>
      </c>
      <c r="D15" s="146" t="n">
        <v>1</v>
      </c>
      <c r="E15" s="147" t="n">
        <v>170.46</v>
      </c>
      <c r="F15" s="148" t="n">
        <f aca="false">ROUND(E15*D15,2)</f>
        <v>170.46</v>
      </c>
    </row>
    <row r="16" customFormat="false" ht="30" hidden="false" customHeight="false" outlineLevel="0" collapsed="false">
      <c r="A16" s="141" t="s">
        <v>1273</v>
      </c>
      <c r="B16" s="149" t="s">
        <v>1274</v>
      </c>
      <c r="C16" s="142" t="s">
        <v>30</v>
      </c>
      <c r="D16" s="146" t="n">
        <v>1</v>
      </c>
      <c r="E16" s="147" t="n">
        <v>28</v>
      </c>
      <c r="F16" s="148" t="n">
        <f aca="false">ROUND(E16*D16,2)</f>
        <v>28</v>
      </c>
    </row>
    <row r="17" customFormat="false" ht="15" hidden="false" customHeight="false" outlineLevel="0" collapsed="false">
      <c r="A17" s="150" t="s">
        <v>1275</v>
      </c>
      <c r="B17" s="150"/>
      <c r="C17" s="150"/>
      <c r="D17" s="150"/>
      <c r="E17" s="150"/>
      <c r="F17" s="151" t="n">
        <f aca="false">SUM(F8:F16)</f>
        <v>266.26</v>
      </c>
    </row>
    <row r="18" customFormat="false" ht="14.25" hidden="false" customHeight="false" outlineLevel="0" collapsed="false">
      <c r="A18" s="144" t="s">
        <v>1276</v>
      </c>
      <c r="B18" s="144"/>
      <c r="C18" s="144"/>
      <c r="D18" s="144"/>
      <c r="E18" s="144"/>
      <c r="F18" s="144"/>
    </row>
    <row r="19" customFormat="false" ht="15" hidden="false" customHeight="false" outlineLevel="0" collapsed="false">
      <c r="A19" s="141" t="n">
        <v>6117</v>
      </c>
      <c r="B19" s="145" t="s">
        <v>1277</v>
      </c>
      <c r="C19" s="142" t="s">
        <v>1278</v>
      </c>
      <c r="D19" s="146" t="n">
        <v>1.5</v>
      </c>
      <c r="E19" s="147" t="n">
        <v>13.21</v>
      </c>
      <c r="F19" s="148" t="n">
        <f aca="false">ROUND(E19*D19,2)</f>
        <v>19.82</v>
      </c>
    </row>
    <row r="20" customFormat="false" ht="15" hidden="false" customHeight="false" outlineLevel="0" collapsed="false">
      <c r="A20" s="141" t="n">
        <v>1214</v>
      </c>
      <c r="B20" s="145" t="s">
        <v>1279</v>
      </c>
      <c r="C20" s="142" t="s">
        <v>1278</v>
      </c>
      <c r="D20" s="146" t="n">
        <v>4.5</v>
      </c>
      <c r="E20" s="147" t="n">
        <v>14.73</v>
      </c>
      <c r="F20" s="148" t="n">
        <f aca="false">ROUND(E20*D20,2)</f>
        <v>66.29</v>
      </c>
    </row>
    <row r="21" customFormat="false" ht="15" hidden="false" customHeight="false" outlineLevel="0" collapsed="false">
      <c r="A21" s="141" t="n">
        <v>4750</v>
      </c>
      <c r="B21" s="145" t="s">
        <v>1280</v>
      </c>
      <c r="C21" s="142" t="s">
        <v>1278</v>
      </c>
      <c r="D21" s="146" t="n">
        <v>1.5</v>
      </c>
      <c r="E21" s="147" t="n">
        <v>16.78</v>
      </c>
      <c r="F21" s="148" t="n">
        <f aca="false">ROUND(E21*D21,2)</f>
        <v>25.17</v>
      </c>
    </row>
    <row r="22" customFormat="false" ht="15" hidden="false" customHeight="false" outlineLevel="0" collapsed="false">
      <c r="A22" s="150" t="s">
        <v>1281</v>
      </c>
      <c r="B22" s="150"/>
      <c r="C22" s="150"/>
      <c r="D22" s="150"/>
      <c r="E22" s="150"/>
      <c r="F22" s="148" t="n">
        <f aca="false">SUM(F19:F21)</f>
        <v>111.28</v>
      </c>
    </row>
    <row r="23" customFormat="false" ht="15" hidden="false" customHeight="false" outlineLevel="0" collapsed="false">
      <c r="A23" s="150" t="s">
        <v>1282</v>
      </c>
      <c r="B23" s="150"/>
      <c r="C23" s="150"/>
      <c r="D23" s="150"/>
      <c r="E23" s="150"/>
      <c r="F23" s="148" t="n">
        <f aca="false">F22+F17</f>
        <v>377.54</v>
      </c>
    </row>
    <row r="24" customFormat="false" ht="15" hidden="false" customHeight="false" outlineLevel="0" collapsed="false">
      <c r="A24" s="150" t="s">
        <v>1283</v>
      </c>
      <c r="B24" s="150"/>
      <c r="C24" s="150"/>
      <c r="D24" s="150"/>
      <c r="E24" s="150"/>
      <c r="F24" s="148" t="n">
        <f aca="false">ROUND(F22*0.908,2)</f>
        <v>101.04</v>
      </c>
    </row>
    <row r="25" customFormat="false" ht="15" hidden="false" customHeight="false" outlineLevel="0" collapsed="false">
      <c r="A25" s="150" t="s">
        <v>1284</v>
      </c>
      <c r="B25" s="150"/>
      <c r="C25" s="150"/>
      <c r="D25" s="150"/>
      <c r="E25" s="150"/>
      <c r="F25" s="148" t="n">
        <f aca="false">F24+F23</f>
        <v>478.58</v>
      </c>
    </row>
    <row r="26" customFormat="false" ht="15" hidden="false" customHeight="false" outlineLevel="0" collapsed="false">
      <c r="A26" s="152" t="s">
        <v>1285</v>
      </c>
      <c r="B26" s="152"/>
      <c r="C26" s="152"/>
      <c r="D26" s="152"/>
      <c r="E26" s="152"/>
      <c r="F26" s="152"/>
    </row>
    <row r="27" customFormat="false" ht="15" hidden="false" customHeight="false" outlineLevel="0" collapsed="false">
      <c r="A27" s="152" t="s">
        <v>1286</v>
      </c>
      <c r="B27" s="152"/>
      <c r="C27" s="152"/>
      <c r="D27" s="152"/>
      <c r="E27" s="152"/>
      <c r="F27" s="152"/>
    </row>
    <row r="28" customFormat="false" ht="15" hidden="false" customHeight="false" outlineLevel="0" collapsed="false">
      <c r="A28" s="153"/>
      <c r="B28" s="154"/>
      <c r="C28" s="154"/>
      <c r="D28" s="154"/>
      <c r="E28" s="154"/>
      <c r="F28" s="155"/>
    </row>
    <row r="29" customFormat="false" ht="14.25" hidden="false" customHeight="false" outlineLevel="0" collapsed="false">
      <c r="A29" s="138" t="s">
        <v>1287</v>
      </c>
      <c r="B29" s="138"/>
      <c r="C29" s="138"/>
      <c r="D29" s="138"/>
      <c r="E29" s="138"/>
      <c r="F29" s="138"/>
    </row>
    <row r="30" customFormat="false" ht="25.5" hidden="false" customHeight="true" outlineLevel="0" collapsed="false">
      <c r="A30" s="139" t="s">
        <v>1288</v>
      </c>
      <c r="B30" s="139"/>
      <c r="C30" s="139"/>
      <c r="D30" s="139"/>
      <c r="E30" s="139"/>
      <c r="F30" s="139"/>
    </row>
    <row r="31" customFormat="false" ht="15" hidden="false" customHeight="false" outlineLevel="0" collapsed="false">
      <c r="A31" s="140" t="s">
        <v>1289</v>
      </c>
      <c r="B31" s="140"/>
      <c r="C31" s="140"/>
      <c r="D31" s="140"/>
      <c r="E31" s="140"/>
      <c r="F31" s="140"/>
    </row>
    <row r="32" customFormat="false" ht="15" hidden="false" customHeight="false" outlineLevel="0" collapsed="false">
      <c r="A32" s="141" t="s">
        <v>1257</v>
      </c>
      <c r="B32" s="142" t="s">
        <v>1258</v>
      </c>
      <c r="C32" s="142" t="s">
        <v>1259</v>
      </c>
      <c r="D32" s="142" t="s">
        <v>1260</v>
      </c>
      <c r="E32" s="142" t="s">
        <v>1261</v>
      </c>
      <c r="F32" s="143" t="s">
        <v>1262</v>
      </c>
    </row>
    <row r="33" customFormat="false" ht="14.25" hidden="false" customHeight="false" outlineLevel="0" collapsed="false">
      <c r="A33" s="144" t="s">
        <v>1263</v>
      </c>
      <c r="B33" s="144"/>
      <c r="C33" s="144"/>
      <c r="D33" s="144"/>
      <c r="E33" s="144"/>
      <c r="F33" s="144"/>
    </row>
    <row r="34" customFormat="false" ht="15" hidden="false" customHeight="false" outlineLevel="0" collapsed="false">
      <c r="A34" s="141" t="s">
        <v>1290</v>
      </c>
      <c r="B34" s="145" t="s">
        <v>1291</v>
      </c>
      <c r="C34" s="142" t="s">
        <v>30</v>
      </c>
      <c r="D34" s="146" t="n">
        <v>3</v>
      </c>
      <c r="E34" s="147" t="n">
        <v>1.82</v>
      </c>
      <c r="F34" s="148" t="n">
        <f aca="false">ROUND(E34*D34,2)</f>
        <v>5.46</v>
      </c>
    </row>
    <row r="35" customFormat="false" ht="15" hidden="false" customHeight="false" outlineLevel="0" collapsed="false">
      <c r="A35" s="141" t="s">
        <v>1292</v>
      </c>
      <c r="B35" s="145" t="s">
        <v>1293</v>
      </c>
      <c r="C35" s="142" t="s">
        <v>68</v>
      </c>
      <c r="D35" s="146" t="n">
        <v>1</v>
      </c>
      <c r="E35" s="147" t="n">
        <v>90.69</v>
      </c>
      <c r="F35" s="148" t="n">
        <f aca="false">ROUND(E35*D35,2)</f>
        <v>90.69</v>
      </c>
    </row>
    <row r="36" customFormat="false" ht="15" hidden="false" customHeight="false" outlineLevel="0" collapsed="false">
      <c r="A36" s="150" t="s">
        <v>1275</v>
      </c>
      <c r="B36" s="150"/>
      <c r="C36" s="150"/>
      <c r="D36" s="150"/>
      <c r="E36" s="150"/>
      <c r="F36" s="151" t="n">
        <f aca="false">SUM(F34:F35)</f>
        <v>96.15</v>
      </c>
    </row>
    <row r="37" customFormat="false" ht="14.25" hidden="false" customHeight="false" outlineLevel="0" collapsed="false">
      <c r="A37" s="144" t="s">
        <v>1276</v>
      </c>
      <c r="B37" s="144"/>
      <c r="C37" s="144"/>
      <c r="D37" s="144"/>
      <c r="E37" s="144"/>
      <c r="F37" s="144"/>
    </row>
    <row r="38" customFormat="false" ht="15" hidden="false" customHeight="false" outlineLevel="0" collapsed="false">
      <c r="A38" s="141" t="s">
        <v>1294</v>
      </c>
      <c r="B38" s="145" t="s">
        <v>1295</v>
      </c>
      <c r="C38" s="142" t="s">
        <v>1278</v>
      </c>
      <c r="D38" s="146" t="n">
        <v>0.3</v>
      </c>
      <c r="E38" s="147" t="n">
        <v>20.1</v>
      </c>
      <c r="F38" s="148" t="n">
        <f aca="false">ROUND(E38*D38,2)</f>
        <v>6.03</v>
      </c>
    </row>
    <row r="39" customFormat="false" ht="15" hidden="false" customHeight="false" outlineLevel="0" collapsed="false">
      <c r="A39" s="141" t="s">
        <v>1296</v>
      </c>
      <c r="B39" s="145" t="s">
        <v>1297</v>
      </c>
      <c r="C39" s="142" t="s">
        <v>1278</v>
      </c>
      <c r="D39" s="146" t="n">
        <v>0.3</v>
      </c>
      <c r="E39" s="147" t="n">
        <v>14.76</v>
      </c>
      <c r="F39" s="148" t="n">
        <f aca="false">ROUND(E39*D39,2)</f>
        <v>4.43</v>
      </c>
    </row>
    <row r="40" customFormat="false" ht="15" hidden="false" customHeight="false" outlineLevel="0" collapsed="false">
      <c r="A40" s="150" t="s">
        <v>1281</v>
      </c>
      <c r="B40" s="150"/>
      <c r="C40" s="150"/>
      <c r="D40" s="150"/>
      <c r="E40" s="150"/>
      <c r="F40" s="148" t="n">
        <f aca="false">SUM(F38:F39)</f>
        <v>10.46</v>
      </c>
    </row>
    <row r="41" customFormat="false" ht="15" hidden="false" customHeight="false" outlineLevel="0" collapsed="false">
      <c r="A41" s="150" t="s">
        <v>1282</v>
      </c>
      <c r="B41" s="150"/>
      <c r="C41" s="150"/>
      <c r="D41" s="150"/>
      <c r="E41" s="150"/>
      <c r="F41" s="148" t="n">
        <f aca="false">F40+F36</f>
        <v>106.61</v>
      </c>
    </row>
    <row r="42" customFormat="false" ht="15" hidden="false" customHeight="false" outlineLevel="0" collapsed="false">
      <c r="A42" s="150" t="s">
        <v>1283</v>
      </c>
      <c r="B42" s="150"/>
      <c r="C42" s="150"/>
      <c r="D42" s="150"/>
      <c r="E42" s="150"/>
      <c r="F42" s="148" t="n">
        <f aca="false">ROUND(F40*0.908,2)</f>
        <v>9.5</v>
      </c>
    </row>
    <row r="43" customFormat="false" ht="15" hidden="false" customHeight="false" outlineLevel="0" collapsed="false">
      <c r="A43" s="150" t="s">
        <v>1284</v>
      </c>
      <c r="B43" s="150"/>
      <c r="C43" s="150"/>
      <c r="D43" s="150"/>
      <c r="E43" s="150"/>
      <c r="F43" s="148" t="n">
        <f aca="false">F42+F41</f>
        <v>116.11</v>
      </c>
    </row>
    <row r="44" customFormat="false" ht="15" hidden="false" customHeight="false" outlineLevel="0" collapsed="false">
      <c r="A44" s="152" t="s">
        <v>1298</v>
      </c>
      <c r="B44" s="152"/>
      <c r="C44" s="152"/>
      <c r="D44" s="152"/>
      <c r="E44" s="152"/>
      <c r="F44" s="152"/>
    </row>
    <row r="45" customFormat="false" ht="15" hidden="false" customHeight="false" outlineLevel="0" collapsed="false">
      <c r="A45" s="152" t="s">
        <v>1299</v>
      </c>
      <c r="B45" s="152"/>
      <c r="C45" s="152"/>
      <c r="D45" s="152"/>
      <c r="E45" s="152"/>
      <c r="F45" s="152"/>
    </row>
    <row r="46" customFormat="false" ht="15" hidden="false" customHeight="false" outlineLevel="0" collapsed="false">
      <c r="A46" s="153"/>
      <c r="B46" s="154"/>
      <c r="C46" s="154"/>
      <c r="D46" s="154"/>
      <c r="E46" s="154"/>
      <c r="F46" s="155"/>
    </row>
    <row r="47" customFormat="false" ht="14.25" hidden="false" customHeight="false" outlineLevel="0" collapsed="false">
      <c r="A47" s="156" t="s">
        <v>1300</v>
      </c>
      <c r="B47" s="156"/>
      <c r="C47" s="156"/>
      <c r="D47" s="156"/>
      <c r="E47" s="156"/>
      <c r="F47" s="156"/>
    </row>
    <row r="48" customFormat="false" ht="13.9" hidden="false" customHeight="true" outlineLevel="0" collapsed="false">
      <c r="A48" s="157" t="s">
        <v>1301</v>
      </c>
      <c r="B48" s="157"/>
      <c r="C48" s="157"/>
      <c r="D48" s="157"/>
      <c r="E48" s="157"/>
      <c r="F48" s="157"/>
    </row>
    <row r="49" customFormat="false" ht="15" hidden="false" customHeight="false" outlineLevel="0" collapsed="false">
      <c r="A49" s="158" t="s">
        <v>1302</v>
      </c>
      <c r="B49" s="158"/>
      <c r="C49" s="158"/>
      <c r="D49" s="158"/>
      <c r="E49" s="158"/>
      <c r="F49" s="158"/>
    </row>
    <row r="50" customFormat="false" ht="15" hidden="false" customHeight="false" outlineLevel="0" collapsed="false">
      <c r="A50" s="159" t="s">
        <v>1257</v>
      </c>
      <c r="B50" s="160" t="s">
        <v>1258</v>
      </c>
      <c r="C50" s="160" t="s">
        <v>1259</v>
      </c>
      <c r="D50" s="160" t="s">
        <v>1260</v>
      </c>
      <c r="E50" s="160" t="s">
        <v>1261</v>
      </c>
      <c r="F50" s="161" t="s">
        <v>1262</v>
      </c>
    </row>
    <row r="51" customFormat="false" ht="14.25" hidden="false" customHeight="false" outlineLevel="0" collapsed="false">
      <c r="A51" s="162" t="s">
        <v>1263</v>
      </c>
      <c r="B51" s="162"/>
      <c r="C51" s="162"/>
      <c r="D51" s="162"/>
      <c r="E51" s="162"/>
      <c r="F51" s="162"/>
    </row>
    <row r="52" customFormat="false" ht="30" hidden="false" customHeight="false" outlineLevel="0" collapsed="false">
      <c r="A52" s="159" t="s">
        <v>1303</v>
      </c>
      <c r="B52" s="163" t="s">
        <v>1304</v>
      </c>
      <c r="C52" s="160" t="s">
        <v>68</v>
      </c>
      <c r="D52" s="164" t="n">
        <v>1</v>
      </c>
      <c r="E52" s="165" t="n">
        <v>250</v>
      </c>
      <c r="F52" s="166" t="n">
        <f aca="false">ROUND(E52*D52,2)</f>
        <v>250</v>
      </c>
    </row>
    <row r="53" customFormat="false" ht="60" hidden="false" customHeight="false" outlineLevel="0" collapsed="false">
      <c r="A53" s="159" t="s">
        <v>1305</v>
      </c>
      <c r="B53" s="163" t="s">
        <v>1306</v>
      </c>
      <c r="C53" s="160" t="s">
        <v>63</v>
      </c>
      <c r="D53" s="164" t="n">
        <v>0.003</v>
      </c>
      <c r="E53" s="165" t="n">
        <v>375.3</v>
      </c>
      <c r="F53" s="166" t="n">
        <f aca="false">ROUND(E53*D53,2)</f>
        <v>1.13</v>
      </c>
    </row>
    <row r="54" customFormat="false" ht="30" hidden="false" customHeight="false" outlineLevel="0" collapsed="false">
      <c r="A54" s="159" t="n">
        <v>10505</v>
      </c>
      <c r="B54" s="163" t="s">
        <v>1307</v>
      </c>
      <c r="C54" s="160" t="s">
        <v>68</v>
      </c>
      <c r="D54" s="164" t="n">
        <v>1</v>
      </c>
      <c r="E54" s="165" t="n">
        <v>122.28</v>
      </c>
      <c r="F54" s="166" t="n">
        <f aca="false">ROUND(E54*D54,2)</f>
        <v>122.28</v>
      </c>
    </row>
    <row r="55" customFormat="false" ht="15" hidden="false" customHeight="false" outlineLevel="0" collapsed="false">
      <c r="A55" s="167" t="s">
        <v>1275</v>
      </c>
      <c r="B55" s="167"/>
      <c r="C55" s="167"/>
      <c r="D55" s="167"/>
      <c r="E55" s="167"/>
      <c r="F55" s="168" t="n">
        <f aca="false">SUM(F52:F54)</f>
        <v>373.41</v>
      </c>
    </row>
    <row r="56" customFormat="false" ht="14.25" hidden="false" customHeight="false" outlineLevel="0" collapsed="false">
      <c r="A56" s="162" t="s">
        <v>1276</v>
      </c>
      <c r="B56" s="162"/>
      <c r="C56" s="162"/>
      <c r="D56" s="162"/>
      <c r="E56" s="162"/>
      <c r="F56" s="162"/>
    </row>
    <row r="57" customFormat="false" ht="15" hidden="false" customHeight="false" outlineLevel="0" collapsed="false">
      <c r="A57" s="159" t="n">
        <v>6111</v>
      </c>
      <c r="B57" s="169" t="s">
        <v>1297</v>
      </c>
      <c r="C57" s="160" t="s">
        <v>1278</v>
      </c>
      <c r="D57" s="164" t="n">
        <f aca="false">1.5+0.5</f>
        <v>2</v>
      </c>
      <c r="E57" s="165" t="n">
        <v>10.97</v>
      </c>
      <c r="F57" s="166" t="n">
        <f aca="false">ROUND(E57*D57,2)</f>
        <v>21.94</v>
      </c>
    </row>
    <row r="58" customFormat="false" ht="15" hidden="false" customHeight="false" outlineLevel="0" collapsed="false">
      <c r="A58" s="159" t="n">
        <v>4750</v>
      </c>
      <c r="B58" s="169" t="s">
        <v>1280</v>
      </c>
      <c r="C58" s="160" t="s">
        <v>1278</v>
      </c>
      <c r="D58" s="164" t="n">
        <f aca="false">1+0.5</f>
        <v>1.5</v>
      </c>
      <c r="E58" s="165" t="n">
        <v>16.78</v>
      </c>
      <c r="F58" s="166" t="n">
        <f aca="false">ROUND(E58*D58,2)</f>
        <v>25.17</v>
      </c>
    </row>
    <row r="59" customFormat="false" ht="15" hidden="false" customHeight="false" outlineLevel="0" collapsed="false">
      <c r="A59" s="167" t="s">
        <v>1281</v>
      </c>
      <c r="B59" s="167"/>
      <c r="C59" s="167"/>
      <c r="D59" s="167"/>
      <c r="E59" s="167"/>
      <c r="F59" s="166" t="n">
        <f aca="false">SUM(F57:F58)</f>
        <v>47.11</v>
      </c>
    </row>
    <row r="60" customFormat="false" ht="15" hidden="false" customHeight="false" outlineLevel="0" collapsed="false">
      <c r="A60" s="167" t="s">
        <v>1282</v>
      </c>
      <c r="B60" s="167"/>
      <c r="C60" s="167"/>
      <c r="D60" s="167"/>
      <c r="E60" s="167"/>
      <c r="F60" s="166" t="n">
        <f aca="false">F59+F55</f>
        <v>420.52</v>
      </c>
    </row>
    <row r="61" customFormat="false" ht="15" hidden="false" customHeight="false" outlineLevel="0" collapsed="false">
      <c r="A61" s="167" t="s">
        <v>1283</v>
      </c>
      <c r="B61" s="167"/>
      <c r="C61" s="167"/>
      <c r="D61" s="167"/>
      <c r="E61" s="167"/>
      <c r="F61" s="166" t="n">
        <f aca="false">ROUND(F59*0.908,2)</f>
        <v>42.78</v>
      </c>
    </row>
    <row r="62" customFormat="false" ht="15" hidden="false" customHeight="false" outlineLevel="0" collapsed="false">
      <c r="A62" s="167" t="s">
        <v>1284</v>
      </c>
      <c r="B62" s="167"/>
      <c r="C62" s="167"/>
      <c r="D62" s="167"/>
      <c r="E62" s="167"/>
      <c r="F62" s="166" t="n">
        <f aca="false">F61+F60</f>
        <v>463.3</v>
      </c>
    </row>
    <row r="63" customFormat="false" ht="15" hidden="false" customHeight="false" outlineLevel="0" collapsed="false">
      <c r="A63" s="170" t="s">
        <v>1308</v>
      </c>
      <c r="B63" s="170"/>
      <c r="C63" s="170"/>
      <c r="D63" s="170"/>
      <c r="E63" s="170"/>
      <c r="F63" s="170"/>
    </row>
    <row r="64" customFormat="false" ht="13.9" hidden="false" customHeight="true" outlineLevel="0" collapsed="false">
      <c r="A64" s="171" t="s">
        <v>1309</v>
      </c>
      <c r="B64" s="171"/>
      <c r="C64" s="171"/>
      <c r="D64" s="171"/>
      <c r="E64" s="171"/>
      <c r="F64" s="171"/>
    </row>
    <row r="65" customFormat="false" ht="15" hidden="false" customHeight="false" outlineLevel="0" collapsed="false">
      <c r="A65" s="172"/>
      <c r="B65" s="173"/>
      <c r="C65" s="174"/>
      <c r="D65" s="174"/>
      <c r="E65" s="174"/>
      <c r="F65" s="175"/>
    </row>
    <row r="66" customFormat="false" ht="14.25" hidden="false" customHeight="false" outlineLevel="0" collapsed="false">
      <c r="A66" s="176" t="s">
        <v>1310</v>
      </c>
      <c r="B66" s="176"/>
      <c r="C66" s="176"/>
      <c r="D66" s="176"/>
      <c r="E66" s="176"/>
      <c r="F66" s="176"/>
    </row>
    <row r="67" customFormat="false" ht="13.9" hidden="false" customHeight="true" outlineLevel="0" collapsed="false">
      <c r="A67" s="157" t="s">
        <v>1311</v>
      </c>
      <c r="B67" s="157"/>
      <c r="C67" s="157"/>
      <c r="D67" s="157"/>
      <c r="E67" s="157"/>
      <c r="F67" s="157"/>
    </row>
    <row r="68" customFormat="false" ht="15" hidden="false" customHeight="false" outlineLevel="0" collapsed="false">
      <c r="A68" s="158" t="s">
        <v>1302</v>
      </c>
      <c r="B68" s="158"/>
      <c r="C68" s="158"/>
      <c r="D68" s="158"/>
      <c r="E68" s="158"/>
      <c r="F68" s="158"/>
    </row>
    <row r="69" customFormat="false" ht="15" hidden="false" customHeight="false" outlineLevel="0" collapsed="false">
      <c r="A69" s="159" t="s">
        <v>1257</v>
      </c>
      <c r="B69" s="160" t="s">
        <v>1258</v>
      </c>
      <c r="C69" s="160" t="s">
        <v>1259</v>
      </c>
      <c r="D69" s="160" t="s">
        <v>1260</v>
      </c>
      <c r="E69" s="160" t="s">
        <v>1261</v>
      </c>
      <c r="F69" s="161" t="s">
        <v>1262</v>
      </c>
    </row>
    <row r="70" customFormat="false" ht="14.25" hidden="false" customHeight="false" outlineLevel="0" collapsed="false">
      <c r="A70" s="162" t="s">
        <v>1263</v>
      </c>
      <c r="B70" s="162"/>
      <c r="C70" s="162"/>
      <c r="D70" s="162"/>
      <c r="E70" s="162"/>
      <c r="F70" s="162"/>
    </row>
    <row r="71" customFormat="false" ht="45" hidden="false" customHeight="false" outlineLevel="0" collapsed="false">
      <c r="A71" s="159" t="n">
        <v>7170</v>
      </c>
      <c r="B71" s="163" t="s">
        <v>1312</v>
      </c>
      <c r="C71" s="160" t="s">
        <v>68</v>
      </c>
      <c r="D71" s="164" t="n">
        <v>1.05</v>
      </c>
      <c r="E71" s="165" t="n">
        <v>1.85</v>
      </c>
      <c r="F71" s="166" t="n">
        <f aca="false">ROUND(E71*D71,2)</f>
        <v>1.94</v>
      </c>
    </row>
    <row r="72" customFormat="false" ht="30" hidden="false" customHeight="false" outlineLevel="0" collapsed="false">
      <c r="A72" s="159" t="s">
        <v>1313</v>
      </c>
      <c r="B72" s="163" t="s">
        <v>1314</v>
      </c>
      <c r="C72" s="160" t="s">
        <v>68</v>
      </c>
      <c r="D72" s="164" t="n">
        <v>4</v>
      </c>
      <c r="E72" s="165" t="n">
        <v>7.24</v>
      </c>
      <c r="F72" s="166" t="n">
        <f aca="false">ROUND(E72*D72,2)</f>
        <v>28.96</v>
      </c>
    </row>
    <row r="73" customFormat="false" ht="15" hidden="false" customHeight="false" outlineLevel="0" collapsed="false">
      <c r="A73" s="167" t="s">
        <v>1275</v>
      </c>
      <c r="B73" s="167"/>
      <c r="C73" s="167"/>
      <c r="D73" s="167"/>
      <c r="E73" s="167"/>
      <c r="F73" s="177" t="n">
        <f aca="false">SUM(F71:F72)</f>
        <v>30.9</v>
      </c>
    </row>
    <row r="74" customFormat="false" ht="14.25" hidden="false" customHeight="false" outlineLevel="0" collapsed="false">
      <c r="A74" s="162" t="s">
        <v>1276</v>
      </c>
      <c r="B74" s="162"/>
      <c r="C74" s="162"/>
      <c r="D74" s="162"/>
      <c r="E74" s="162"/>
      <c r="F74" s="162"/>
    </row>
    <row r="75" customFormat="false" ht="15" hidden="false" customHeight="false" outlineLevel="0" collapsed="false">
      <c r="A75" s="159" t="n">
        <v>6117</v>
      </c>
      <c r="B75" s="169" t="s">
        <v>1277</v>
      </c>
      <c r="C75" s="160" t="s">
        <v>1278</v>
      </c>
      <c r="D75" s="164" t="n">
        <v>0.8</v>
      </c>
      <c r="E75" s="165" t="n">
        <v>13.21</v>
      </c>
      <c r="F75" s="166" t="n">
        <f aca="false">ROUND(E75*D75,2)</f>
        <v>10.57</v>
      </c>
    </row>
    <row r="76" customFormat="false" ht="15" hidden="false" customHeight="false" outlineLevel="0" collapsed="false">
      <c r="A76" s="159" t="n">
        <v>1213</v>
      </c>
      <c r="B76" s="169" t="s">
        <v>1279</v>
      </c>
      <c r="C76" s="160" t="s">
        <v>1278</v>
      </c>
      <c r="D76" s="164" t="n">
        <v>0.8</v>
      </c>
      <c r="E76" s="165" t="n">
        <v>16.78</v>
      </c>
      <c r="F76" s="166" t="n">
        <f aca="false">ROUND(E76*D76,2)</f>
        <v>13.42</v>
      </c>
    </row>
    <row r="77" customFormat="false" ht="15" hidden="false" customHeight="false" outlineLevel="0" collapsed="false">
      <c r="A77" s="167" t="s">
        <v>1281</v>
      </c>
      <c r="B77" s="167"/>
      <c r="C77" s="167"/>
      <c r="D77" s="167"/>
      <c r="E77" s="167"/>
      <c r="F77" s="166" t="n">
        <f aca="false">SUM(F75:F76)</f>
        <v>23.99</v>
      </c>
    </row>
    <row r="78" customFormat="false" ht="15" hidden="false" customHeight="false" outlineLevel="0" collapsed="false">
      <c r="A78" s="167" t="s">
        <v>1282</v>
      </c>
      <c r="B78" s="167"/>
      <c r="C78" s="167"/>
      <c r="D78" s="167"/>
      <c r="E78" s="167"/>
      <c r="F78" s="166" t="n">
        <f aca="false">F77+F73</f>
        <v>54.89</v>
      </c>
    </row>
    <row r="79" customFormat="false" ht="15" hidden="false" customHeight="false" outlineLevel="0" collapsed="false">
      <c r="A79" s="167" t="s">
        <v>1283</v>
      </c>
      <c r="B79" s="167"/>
      <c r="C79" s="167"/>
      <c r="D79" s="167"/>
      <c r="E79" s="167"/>
      <c r="F79" s="166" t="n">
        <f aca="false">ROUND(F77*0.908,2)</f>
        <v>21.78</v>
      </c>
    </row>
    <row r="80" customFormat="false" ht="15" hidden="false" customHeight="false" outlineLevel="0" collapsed="false">
      <c r="A80" s="167" t="s">
        <v>1284</v>
      </c>
      <c r="B80" s="167"/>
      <c r="C80" s="167"/>
      <c r="D80" s="167"/>
      <c r="E80" s="167"/>
      <c r="F80" s="166" t="n">
        <f aca="false">F79+F78</f>
        <v>76.67</v>
      </c>
    </row>
    <row r="81" customFormat="false" ht="15" hidden="false" customHeight="false" outlineLevel="0" collapsed="false">
      <c r="A81" s="170" t="s">
        <v>1315</v>
      </c>
      <c r="B81" s="170"/>
      <c r="C81" s="170"/>
      <c r="D81" s="170"/>
      <c r="E81" s="170"/>
      <c r="F81" s="170"/>
    </row>
    <row r="82" customFormat="false" ht="15" hidden="false" customHeight="false" outlineLevel="0" collapsed="false">
      <c r="A82" s="170" t="s">
        <v>1316</v>
      </c>
      <c r="B82" s="170"/>
      <c r="C82" s="170"/>
      <c r="D82" s="170"/>
      <c r="E82" s="170"/>
      <c r="F82" s="170"/>
    </row>
    <row r="83" customFormat="false" ht="15" hidden="false" customHeight="false" outlineLevel="0" collapsed="false">
      <c r="A83" s="178"/>
      <c r="B83" s="179"/>
      <c r="C83" s="179"/>
      <c r="D83" s="179"/>
      <c r="E83" s="179"/>
      <c r="F83" s="180"/>
    </row>
    <row r="84" customFormat="false" ht="14.25" hidden="false" customHeight="false" outlineLevel="0" collapsed="false">
      <c r="A84" s="176" t="s">
        <v>1317</v>
      </c>
      <c r="B84" s="176"/>
      <c r="C84" s="176"/>
      <c r="D84" s="176"/>
      <c r="E84" s="176"/>
      <c r="F84" s="176"/>
    </row>
    <row r="85" customFormat="false" ht="13.9" hidden="false" customHeight="true" outlineLevel="0" collapsed="false">
      <c r="A85" s="157" t="s">
        <v>1318</v>
      </c>
      <c r="B85" s="157"/>
      <c r="C85" s="157"/>
      <c r="D85" s="157"/>
      <c r="E85" s="157"/>
      <c r="F85" s="157"/>
    </row>
    <row r="86" customFormat="false" ht="15" hidden="false" customHeight="false" outlineLevel="0" collapsed="false">
      <c r="A86" s="158" t="s">
        <v>1302</v>
      </c>
      <c r="B86" s="158"/>
      <c r="C86" s="158"/>
      <c r="D86" s="158"/>
      <c r="E86" s="158"/>
      <c r="F86" s="158"/>
    </row>
    <row r="87" customFormat="false" ht="15" hidden="false" customHeight="false" outlineLevel="0" collapsed="false">
      <c r="A87" s="159" t="s">
        <v>1257</v>
      </c>
      <c r="B87" s="160" t="s">
        <v>1258</v>
      </c>
      <c r="C87" s="160" t="s">
        <v>1259</v>
      </c>
      <c r="D87" s="160" t="s">
        <v>1260</v>
      </c>
      <c r="E87" s="160" t="s">
        <v>1261</v>
      </c>
      <c r="F87" s="161" t="s">
        <v>1262</v>
      </c>
    </row>
    <row r="88" customFormat="false" ht="14.25" hidden="false" customHeight="false" outlineLevel="0" collapsed="false">
      <c r="A88" s="162" t="s">
        <v>1263</v>
      </c>
      <c r="B88" s="162"/>
      <c r="C88" s="162"/>
      <c r="D88" s="162"/>
      <c r="E88" s="162"/>
      <c r="F88" s="162"/>
    </row>
    <row r="89" customFormat="false" ht="30" hidden="false" customHeight="false" outlineLevel="0" collapsed="false">
      <c r="A89" s="159" t="s">
        <v>1319</v>
      </c>
      <c r="B89" s="169" t="s">
        <v>1320</v>
      </c>
      <c r="C89" s="160" t="s">
        <v>68</v>
      </c>
      <c r="D89" s="164" t="n">
        <v>1</v>
      </c>
      <c r="E89" s="165" t="n">
        <v>55.65</v>
      </c>
      <c r="F89" s="166" t="n">
        <f aca="false">ROUND(E89*D89,2)</f>
        <v>55.65</v>
      </c>
    </row>
    <row r="90" customFormat="false" ht="15" hidden="false" customHeight="false" outlineLevel="0" collapsed="false">
      <c r="A90" s="167" t="s">
        <v>1275</v>
      </c>
      <c r="B90" s="167"/>
      <c r="C90" s="167"/>
      <c r="D90" s="167"/>
      <c r="E90" s="167"/>
      <c r="F90" s="161" t="n">
        <f aca="false">SUM(F89:F89)</f>
        <v>55.65</v>
      </c>
    </row>
    <row r="91" customFormat="false" ht="15" hidden="false" customHeight="false" outlineLevel="0" collapsed="false">
      <c r="A91" s="167" t="s">
        <v>1282</v>
      </c>
      <c r="B91" s="167"/>
      <c r="C91" s="167"/>
      <c r="D91" s="167"/>
      <c r="E91" s="167"/>
      <c r="F91" s="166" t="n">
        <f aca="false">F90</f>
        <v>55.65</v>
      </c>
    </row>
    <row r="92" customFormat="false" ht="15" hidden="false" customHeight="false" outlineLevel="0" collapsed="false">
      <c r="A92" s="167" t="s">
        <v>1284</v>
      </c>
      <c r="B92" s="167"/>
      <c r="C92" s="167"/>
      <c r="D92" s="167"/>
      <c r="E92" s="167"/>
      <c r="F92" s="166" t="n">
        <f aca="false">F91</f>
        <v>55.65</v>
      </c>
    </row>
    <row r="93" customFormat="false" ht="15" hidden="false" customHeight="false" outlineLevel="0" collapsed="false">
      <c r="A93" s="170" t="s">
        <v>1321</v>
      </c>
      <c r="B93" s="170"/>
      <c r="C93" s="170"/>
      <c r="D93" s="170"/>
      <c r="E93" s="170"/>
      <c r="F93" s="170"/>
    </row>
    <row r="94" customFormat="false" ht="13.9" hidden="false" customHeight="true" outlineLevel="0" collapsed="false">
      <c r="A94" s="171" t="s">
        <v>1322</v>
      </c>
      <c r="B94" s="171"/>
      <c r="C94" s="171"/>
      <c r="D94" s="171"/>
      <c r="E94" s="171"/>
      <c r="F94" s="171"/>
    </row>
    <row r="95" customFormat="false" ht="15" hidden="false" customHeight="false" outlineLevel="0" collapsed="false">
      <c r="A95" s="172"/>
      <c r="B95" s="173"/>
      <c r="C95" s="174"/>
      <c r="D95" s="174"/>
      <c r="E95" s="174"/>
      <c r="F95" s="175"/>
    </row>
    <row r="96" customFormat="false" ht="14.25" hidden="false" customHeight="false" outlineLevel="0" collapsed="false">
      <c r="A96" s="176" t="s">
        <v>433</v>
      </c>
      <c r="B96" s="176"/>
      <c r="C96" s="176"/>
      <c r="D96" s="176"/>
      <c r="E96" s="176"/>
      <c r="F96" s="176"/>
    </row>
    <row r="97" customFormat="false" ht="13.9" hidden="false" customHeight="true" outlineLevel="0" collapsed="false">
      <c r="A97" s="157" t="s">
        <v>1323</v>
      </c>
      <c r="B97" s="157"/>
      <c r="C97" s="157"/>
      <c r="D97" s="157"/>
      <c r="E97" s="157"/>
      <c r="F97" s="157"/>
    </row>
    <row r="98" customFormat="false" ht="15" hidden="false" customHeight="false" outlineLevel="0" collapsed="false">
      <c r="A98" s="158" t="s">
        <v>1324</v>
      </c>
      <c r="B98" s="158"/>
      <c r="C98" s="158"/>
      <c r="D98" s="158"/>
      <c r="E98" s="158"/>
      <c r="F98" s="158"/>
    </row>
    <row r="99" customFormat="false" ht="15" hidden="false" customHeight="false" outlineLevel="0" collapsed="false">
      <c r="A99" s="159" t="s">
        <v>1257</v>
      </c>
      <c r="B99" s="160" t="s">
        <v>1258</v>
      </c>
      <c r="C99" s="160" t="s">
        <v>1259</v>
      </c>
      <c r="D99" s="160" t="s">
        <v>1260</v>
      </c>
      <c r="E99" s="160" t="s">
        <v>1261</v>
      </c>
      <c r="F99" s="161" t="s">
        <v>1262</v>
      </c>
    </row>
    <row r="100" customFormat="false" ht="14.25" hidden="false" customHeight="false" outlineLevel="0" collapsed="false">
      <c r="A100" s="162" t="s">
        <v>1263</v>
      </c>
      <c r="B100" s="162"/>
      <c r="C100" s="162"/>
      <c r="D100" s="162"/>
      <c r="E100" s="162"/>
      <c r="F100" s="162"/>
    </row>
    <row r="101" customFormat="false" ht="15" hidden="false" customHeight="false" outlineLevel="0" collapsed="false">
      <c r="A101" s="159" t="n">
        <v>367</v>
      </c>
      <c r="B101" s="163" t="s">
        <v>1325</v>
      </c>
      <c r="C101" s="160" t="s">
        <v>63</v>
      </c>
      <c r="D101" s="164" t="n">
        <v>1.1</v>
      </c>
      <c r="E101" s="165" t="n">
        <v>65.5</v>
      </c>
      <c r="F101" s="166" t="n">
        <f aca="false">ROUND(E101*D101,2)</f>
        <v>72.05</v>
      </c>
    </row>
    <row r="102" customFormat="false" ht="15" hidden="false" customHeight="false" outlineLevel="0" collapsed="false">
      <c r="A102" s="167" t="s">
        <v>1275</v>
      </c>
      <c r="B102" s="167"/>
      <c r="C102" s="167"/>
      <c r="D102" s="167"/>
      <c r="E102" s="167"/>
      <c r="F102" s="161" t="n">
        <f aca="false">SUM(F101:F101)</f>
        <v>72.05</v>
      </c>
    </row>
    <row r="103" customFormat="false" ht="14.25" hidden="false" customHeight="false" outlineLevel="0" collapsed="false">
      <c r="A103" s="162" t="s">
        <v>1276</v>
      </c>
      <c r="B103" s="162"/>
      <c r="C103" s="162"/>
      <c r="D103" s="162"/>
      <c r="E103" s="162"/>
      <c r="F103" s="162"/>
    </row>
    <row r="104" customFormat="false" ht="15" hidden="false" customHeight="false" outlineLevel="0" collapsed="false">
      <c r="A104" s="159" t="n">
        <v>6111</v>
      </c>
      <c r="B104" s="169" t="s">
        <v>1297</v>
      </c>
      <c r="C104" s="160" t="s">
        <v>1278</v>
      </c>
      <c r="D104" s="164" t="n">
        <v>1.67</v>
      </c>
      <c r="E104" s="165" t="n">
        <v>10.97</v>
      </c>
      <c r="F104" s="166" t="n">
        <f aca="false">ROUND(E104*D104,2)</f>
        <v>18.32</v>
      </c>
    </row>
    <row r="105" customFormat="false" ht="15" hidden="false" customHeight="false" outlineLevel="0" collapsed="false">
      <c r="A105" s="167" t="s">
        <v>1281</v>
      </c>
      <c r="B105" s="167"/>
      <c r="C105" s="167"/>
      <c r="D105" s="167"/>
      <c r="E105" s="167"/>
      <c r="F105" s="166" t="n">
        <f aca="false">SUM(F104:F104)</f>
        <v>18.32</v>
      </c>
    </row>
    <row r="106" customFormat="false" ht="15" hidden="false" customHeight="false" outlineLevel="0" collapsed="false">
      <c r="A106" s="167" t="s">
        <v>1282</v>
      </c>
      <c r="B106" s="167"/>
      <c r="C106" s="167"/>
      <c r="D106" s="167"/>
      <c r="E106" s="167"/>
      <c r="F106" s="166" t="n">
        <f aca="false">F105+F102</f>
        <v>90.37</v>
      </c>
    </row>
    <row r="107" customFormat="false" ht="15" hidden="false" customHeight="false" outlineLevel="0" collapsed="false">
      <c r="A107" s="167" t="s">
        <v>1283</v>
      </c>
      <c r="B107" s="167"/>
      <c r="C107" s="167"/>
      <c r="D107" s="167"/>
      <c r="E107" s="167"/>
      <c r="F107" s="166" t="n">
        <f aca="false">ROUND(F105*0.908,2)</f>
        <v>16.63</v>
      </c>
    </row>
    <row r="108" customFormat="false" ht="15" hidden="false" customHeight="false" outlineLevel="0" collapsed="false">
      <c r="A108" s="167" t="s">
        <v>1284</v>
      </c>
      <c r="B108" s="167"/>
      <c r="C108" s="167"/>
      <c r="D108" s="167"/>
      <c r="E108" s="167"/>
      <c r="F108" s="166" t="n">
        <f aca="false">F107+F106</f>
        <v>107</v>
      </c>
    </row>
    <row r="109" customFormat="false" ht="15" hidden="false" customHeight="false" outlineLevel="0" collapsed="false">
      <c r="A109" s="170" t="s">
        <v>1326</v>
      </c>
      <c r="B109" s="170"/>
      <c r="C109" s="170"/>
      <c r="D109" s="170"/>
      <c r="E109" s="170"/>
      <c r="F109" s="170"/>
    </row>
    <row r="110" customFormat="false" ht="15" hidden="false" customHeight="false" outlineLevel="0" collapsed="false">
      <c r="A110" s="170" t="s">
        <v>1327</v>
      </c>
      <c r="B110" s="170"/>
      <c r="C110" s="170"/>
      <c r="D110" s="170"/>
      <c r="E110" s="170"/>
      <c r="F110" s="170"/>
    </row>
    <row r="111" customFormat="false" ht="15" hidden="false" customHeight="false" outlineLevel="0" collapsed="false">
      <c r="A111" s="172"/>
      <c r="B111" s="173"/>
      <c r="C111" s="174"/>
      <c r="D111" s="174"/>
      <c r="E111" s="174"/>
      <c r="F111" s="175"/>
    </row>
    <row r="112" customFormat="false" ht="14.25" hidden="false" customHeight="false" outlineLevel="0" collapsed="false">
      <c r="A112" s="176" t="s">
        <v>1328</v>
      </c>
      <c r="B112" s="176"/>
      <c r="C112" s="176"/>
      <c r="D112" s="176"/>
      <c r="E112" s="176"/>
      <c r="F112" s="176"/>
    </row>
    <row r="113" customFormat="false" ht="25.5" hidden="false" customHeight="true" outlineLevel="0" collapsed="false">
      <c r="A113" s="157" t="s">
        <v>1329</v>
      </c>
      <c r="B113" s="157"/>
      <c r="C113" s="157"/>
      <c r="D113" s="157"/>
      <c r="E113" s="157"/>
      <c r="F113" s="157"/>
    </row>
    <row r="114" customFormat="false" ht="15" hidden="false" customHeight="false" outlineLevel="0" collapsed="false">
      <c r="A114" s="158" t="s">
        <v>1330</v>
      </c>
      <c r="B114" s="158"/>
      <c r="C114" s="158"/>
      <c r="D114" s="158"/>
      <c r="E114" s="158"/>
      <c r="F114" s="158"/>
    </row>
    <row r="115" customFormat="false" ht="15" hidden="false" customHeight="false" outlineLevel="0" collapsed="false">
      <c r="A115" s="159" t="s">
        <v>1257</v>
      </c>
      <c r="B115" s="160" t="s">
        <v>1258</v>
      </c>
      <c r="C115" s="160" t="s">
        <v>1259</v>
      </c>
      <c r="D115" s="160" t="s">
        <v>1260</v>
      </c>
      <c r="E115" s="160" t="s">
        <v>1261</v>
      </c>
      <c r="F115" s="161" t="s">
        <v>1262</v>
      </c>
    </row>
    <row r="116" customFormat="false" ht="14.25" hidden="false" customHeight="false" outlineLevel="0" collapsed="false">
      <c r="A116" s="162" t="s">
        <v>1263</v>
      </c>
      <c r="B116" s="162"/>
      <c r="C116" s="162"/>
      <c r="D116" s="162"/>
      <c r="E116" s="162"/>
      <c r="F116" s="162"/>
    </row>
    <row r="117" customFormat="false" ht="15" hidden="false" customHeight="false" outlineLevel="0" collapsed="false">
      <c r="A117" s="159" t="n">
        <v>21114</v>
      </c>
      <c r="B117" s="163" t="s">
        <v>1331</v>
      </c>
      <c r="C117" s="160" t="s">
        <v>30</v>
      </c>
      <c r="D117" s="164" t="n">
        <v>0.06</v>
      </c>
      <c r="E117" s="165" t="n">
        <v>11.4</v>
      </c>
      <c r="F117" s="166" t="n">
        <f aca="false">ROUND(E117*D117,2)</f>
        <v>0.68</v>
      </c>
    </row>
    <row r="118" customFormat="false" ht="30" hidden="false" customHeight="false" outlineLevel="0" collapsed="false">
      <c r="A118" s="159" t="n">
        <v>12613</v>
      </c>
      <c r="B118" s="163" t="s">
        <v>1332</v>
      </c>
      <c r="C118" s="160" t="s">
        <v>30</v>
      </c>
      <c r="D118" s="164" t="n">
        <v>1</v>
      </c>
      <c r="E118" s="165" t="n">
        <v>12.53</v>
      </c>
      <c r="F118" s="166" t="n">
        <f aca="false">ROUND(E118*D118,2)</f>
        <v>12.53</v>
      </c>
    </row>
    <row r="119" customFormat="false" ht="15" hidden="false" customHeight="false" outlineLevel="0" collapsed="false">
      <c r="A119" s="167" t="s">
        <v>1275</v>
      </c>
      <c r="B119" s="167"/>
      <c r="C119" s="167"/>
      <c r="D119" s="167"/>
      <c r="E119" s="167"/>
      <c r="F119" s="166" t="n">
        <f aca="false">SUM(F117:F118)</f>
        <v>13.21</v>
      </c>
    </row>
    <row r="120" customFormat="false" ht="14.25" hidden="false" customHeight="false" outlineLevel="0" collapsed="false">
      <c r="A120" s="162" t="s">
        <v>1276</v>
      </c>
      <c r="B120" s="162"/>
      <c r="C120" s="162"/>
      <c r="D120" s="162"/>
      <c r="E120" s="162"/>
      <c r="F120" s="162"/>
    </row>
    <row r="121" customFormat="false" ht="15" hidden="false" customHeight="false" outlineLevel="0" collapsed="false">
      <c r="A121" s="159" t="n">
        <v>246</v>
      </c>
      <c r="B121" s="169" t="s">
        <v>1333</v>
      </c>
      <c r="C121" s="160" t="s">
        <v>1278</v>
      </c>
      <c r="D121" s="164" t="n">
        <v>0.209</v>
      </c>
      <c r="E121" s="165" t="n">
        <v>11.89</v>
      </c>
      <c r="F121" s="166" t="n">
        <f aca="false">ROUND(E121*D121,2)</f>
        <v>2.49</v>
      </c>
    </row>
    <row r="122" customFormat="false" ht="15" hidden="false" customHeight="false" outlineLevel="0" collapsed="false">
      <c r="A122" s="159" t="n">
        <v>2696</v>
      </c>
      <c r="B122" s="169" t="s">
        <v>1334</v>
      </c>
      <c r="C122" s="160" t="s">
        <v>1278</v>
      </c>
      <c r="D122" s="164" t="n">
        <v>0.209</v>
      </c>
      <c r="E122" s="165" t="n">
        <v>16.78</v>
      </c>
      <c r="F122" s="166" t="n">
        <f aca="false">ROUND(E122*D122,2)</f>
        <v>3.51</v>
      </c>
    </row>
    <row r="123" customFormat="false" ht="15" hidden="false" customHeight="false" outlineLevel="0" collapsed="false">
      <c r="A123" s="167" t="s">
        <v>1281</v>
      </c>
      <c r="B123" s="167"/>
      <c r="C123" s="167"/>
      <c r="D123" s="167"/>
      <c r="E123" s="167"/>
      <c r="F123" s="166" t="n">
        <f aca="false">SUM(F121:F122)</f>
        <v>6</v>
      </c>
    </row>
    <row r="124" customFormat="false" ht="15" hidden="false" customHeight="false" outlineLevel="0" collapsed="false">
      <c r="A124" s="167" t="s">
        <v>1282</v>
      </c>
      <c r="B124" s="167"/>
      <c r="C124" s="167"/>
      <c r="D124" s="167"/>
      <c r="E124" s="167"/>
      <c r="F124" s="166" t="n">
        <f aca="false">F123+F119</f>
        <v>19.21</v>
      </c>
    </row>
    <row r="125" customFormat="false" ht="15" hidden="false" customHeight="false" outlineLevel="0" collapsed="false">
      <c r="A125" s="167" t="s">
        <v>1283</v>
      </c>
      <c r="B125" s="167"/>
      <c r="C125" s="167"/>
      <c r="D125" s="167"/>
      <c r="E125" s="167"/>
      <c r="F125" s="166" t="n">
        <f aca="false">ROUND(F123*0.908,2)</f>
        <v>5.45</v>
      </c>
    </row>
    <row r="126" customFormat="false" ht="15" hidden="false" customHeight="false" outlineLevel="0" collapsed="false">
      <c r="A126" s="167" t="s">
        <v>1284</v>
      </c>
      <c r="B126" s="167"/>
      <c r="C126" s="167"/>
      <c r="D126" s="167"/>
      <c r="E126" s="167"/>
      <c r="F126" s="166" t="n">
        <f aca="false">F125+F124</f>
        <v>24.66</v>
      </c>
    </row>
    <row r="127" customFormat="false" ht="15" hidden="false" customHeight="false" outlineLevel="0" collapsed="false">
      <c r="A127" s="170" t="s">
        <v>1326</v>
      </c>
      <c r="B127" s="170"/>
      <c r="C127" s="170"/>
      <c r="D127" s="170"/>
      <c r="E127" s="170"/>
      <c r="F127" s="170"/>
    </row>
    <row r="128" customFormat="false" ht="15" hidden="false" customHeight="false" outlineLevel="0" collapsed="false">
      <c r="A128" s="172"/>
      <c r="B128" s="173"/>
      <c r="C128" s="174"/>
      <c r="D128" s="174"/>
      <c r="E128" s="174"/>
      <c r="F128" s="175"/>
    </row>
    <row r="129" customFormat="false" ht="14.25" hidden="false" customHeight="false" outlineLevel="0" collapsed="false">
      <c r="A129" s="181"/>
      <c r="B129" s="181"/>
      <c r="C129" s="181"/>
      <c r="D129" s="181"/>
      <c r="E129" s="181"/>
      <c r="F129" s="181"/>
    </row>
    <row r="130" customFormat="false" ht="14.25" hidden="false" customHeight="false" outlineLevel="0" collapsed="false">
      <c r="A130" s="176" t="s">
        <v>1335</v>
      </c>
      <c r="B130" s="176"/>
      <c r="C130" s="176"/>
      <c r="D130" s="176"/>
      <c r="E130" s="176"/>
      <c r="F130" s="176"/>
    </row>
    <row r="131" customFormat="false" ht="25.5" hidden="false" customHeight="true" outlineLevel="0" collapsed="false">
      <c r="A131" s="157" t="s">
        <v>1336</v>
      </c>
      <c r="B131" s="157"/>
      <c r="C131" s="157"/>
      <c r="D131" s="157"/>
      <c r="E131" s="157"/>
      <c r="F131" s="157"/>
    </row>
    <row r="132" customFormat="false" ht="15" hidden="false" customHeight="false" outlineLevel="0" collapsed="false">
      <c r="A132" s="158" t="s">
        <v>1337</v>
      </c>
      <c r="B132" s="158"/>
      <c r="C132" s="158"/>
      <c r="D132" s="158"/>
      <c r="E132" s="158"/>
      <c r="F132" s="158"/>
    </row>
    <row r="133" customFormat="false" ht="15" hidden="false" customHeight="false" outlineLevel="0" collapsed="false">
      <c r="A133" s="159" t="s">
        <v>1257</v>
      </c>
      <c r="B133" s="160" t="s">
        <v>1258</v>
      </c>
      <c r="C133" s="160" t="s">
        <v>1259</v>
      </c>
      <c r="D133" s="160" t="s">
        <v>1260</v>
      </c>
      <c r="E133" s="160" t="s">
        <v>1261</v>
      </c>
      <c r="F133" s="161" t="s">
        <v>1262</v>
      </c>
    </row>
    <row r="134" customFormat="false" ht="14.25" hidden="false" customHeight="false" outlineLevel="0" collapsed="false">
      <c r="A134" s="162" t="s">
        <v>1263</v>
      </c>
      <c r="B134" s="162"/>
      <c r="C134" s="162"/>
      <c r="D134" s="162"/>
      <c r="E134" s="162"/>
      <c r="F134" s="162"/>
    </row>
    <row r="135" customFormat="false" ht="15" hidden="false" customHeight="false" outlineLevel="0" collapsed="false">
      <c r="A135" s="159" t="n">
        <v>21114</v>
      </c>
      <c r="B135" s="163" t="s">
        <v>1331</v>
      </c>
      <c r="C135" s="160" t="s">
        <v>30</v>
      </c>
      <c r="D135" s="164" t="n">
        <v>0.01</v>
      </c>
      <c r="E135" s="165" t="n">
        <v>11.4</v>
      </c>
      <c r="F135" s="166" t="n">
        <f aca="false">ROUND(E135*D135,2)</f>
        <v>0.11</v>
      </c>
    </row>
    <row r="136" customFormat="false" ht="30" hidden="false" customHeight="false" outlineLevel="0" collapsed="false">
      <c r="A136" s="159" t="n">
        <v>20083</v>
      </c>
      <c r="B136" s="163" t="s">
        <v>1338</v>
      </c>
      <c r="C136" s="160" t="s">
        <v>1339</v>
      </c>
      <c r="D136" s="164" t="n">
        <v>0.003</v>
      </c>
      <c r="E136" s="165" t="n">
        <v>35.3</v>
      </c>
      <c r="F136" s="166" t="n">
        <f aca="false">ROUND(E136*D136,2)</f>
        <v>0.11</v>
      </c>
    </row>
    <row r="137" customFormat="false" ht="15" hidden="false" customHeight="false" outlineLevel="0" collapsed="false">
      <c r="A137" s="159" t="s">
        <v>1340</v>
      </c>
      <c r="B137" s="163" t="s">
        <v>1341</v>
      </c>
      <c r="C137" s="160" t="s">
        <v>30</v>
      </c>
      <c r="D137" s="164" t="n">
        <v>1</v>
      </c>
      <c r="E137" s="165" t="n">
        <v>13.37</v>
      </c>
      <c r="F137" s="166" t="n">
        <f aca="false">ROUND(E137*D137,2)</f>
        <v>13.37</v>
      </c>
    </row>
    <row r="138" customFormat="false" ht="15" hidden="false" customHeight="false" outlineLevel="0" collapsed="false">
      <c r="A138" s="167" t="s">
        <v>1275</v>
      </c>
      <c r="B138" s="167"/>
      <c r="C138" s="167"/>
      <c r="D138" s="167"/>
      <c r="E138" s="167"/>
      <c r="F138" s="166" t="n">
        <f aca="false">SUM(F135:F137)</f>
        <v>13.59</v>
      </c>
    </row>
    <row r="139" customFormat="false" ht="14.25" hidden="false" customHeight="false" outlineLevel="0" collapsed="false">
      <c r="A139" s="162" t="s">
        <v>1276</v>
      </c>
      <c r="B139" s="162"/>
      <c r="C139" s="162"/>
      <c r="D139" s="162"/>
      <c r="E139" s="162"/>
      <c r="F139" s="162"/>
    </row>
    <row r="140" customFormat="false" ht="15" hidden="false" customHeight="false" outlineLevel="0" collapsed="false">
      <c r="A140" s="159" t="n">
        <v>246</v>
      </c>
      <c r="B140" s="169" t="s">
        <v>1333</v>
      </c>
      <c r="C140" s="160" t="s">
        <v>1278</v>
      </c>
      <c r="D140" s="164" t="n">
        <v>0.5</v>
      </c>
      <c r="E140" s="165" t="n">
        <v>11.89</v>
      </c>
      <c r="F140" s="166" t="n">
        <f aca="false">ROUND(E140*D140,2)</f>
        <v>5.95</v>
      </c>
    </row>
    <row r="141" customFormat="false" ht="15" hidden="false" customHeight="false" outlineLevel="0" collapsed="false">
      <c r="A141" s="159" t="n">
        <v>2696</v>
      </c>
      <c r="B141" s="169" t="s">
        <v>1334</v>
      </c>
      <c r="C141" s="160" t="s">
        <v>1278</v>
      </c>
      <c r="D141" s="164" t="n">
        <v>0.5</v>
      </c>
      <c r="E141" s="165" t="n">
        <v>16.78</v>
      </c>
      <c r="F141" s="166" t="n">
        <f aca="false">ROUND(E141*D141,2)</f>
        <v>8.39</v>
      </c>
    </row>
    <row r="142" customFormat="false" ht="15" hidden="false" customHeight="false" outlineLevel="0" collapsed="false">
      <c r="A142" s="167" t="s">
        <v>1281</v>
      </c>
      <c r="B142" s="167"/>
      <c r="C142" s="167"/>
      <c r="D142" s="167"/>
      <c r="E142" s="167"/>
      <c r="F142" s="166" t="n">
        <f aca="false">SUM(F140:F141)</f>
        <v>14.34</v>
      </c>
    </row>
    <row r="143" customFormat="false" ht="15" hidden="false" customHeight="false" outlineLevel="0" collapsed="false">
      <c r="A143" s="167" t="s">
        <v>1282</v>
      </c>
      <c r="B143" s="167"/>
      <c r="C143" s="167"/>
      <c r="D143" s="167"/>
      <c r="E143" s="167"/>
      <c r="F143" s="166" t="n">
        <f aca="false">F142+F138</f>
        <v>27.93</v>
      </c>
    </row>
    <row r="144" customFormat="false" ht="15" hidden="false" customHeight="false" outlineLevel="0" collapsed="false">
      <c r="A144" s="167" t="s">
        <v>1283</v>
      </c>
      <c r="B144" s="167"/>
      <c r="C144" s="167"/>
      <c r="D144" s="167"/>
      <c r="E144" s="167"/>
      <c r="F144" s="166" t="n">
        <f aca="false">ROUND(F142*0.908,2)</f>
        <v>13.02</v>
      </c>
    </row>
    <row r="145" customFormat="false" ht="15" hidden="false" customHeight="false" outlineLevel="0" collapsed="false">
      <c r="A145" s="167" t="s">
        <v>1284</v>
      </c>
      <c r="B145" s="167"/>
      <c r="C145" s="167"/>
      <c r="D145" s="167"/>
      <c r="E145" s="167"/>
      <c r="F145" s="166" t="n">
        <f aca="false">F144+F143</f>
        <v>40.95</v>
      </c>
    </row>
    <row r="146" customFormat="false" ht="15" hidden="false" customHeight="false" outlineLevel="0" collapsed="false">
      <c r="A146" s="170" t="s">
        <v>1342</v>
      </c>
      <c r="B146" s="170"/>
      <c r="C146" s="170"/>
      <c r="D146" s="170"/>
      <c r="E146" s="170"/>
      <c r="F146" s="170"/>
    </row>
    <row r="147" customFormat="false" ht="13.9" hidden="false" customHeight="true" outlineLevel="0" collapsed="false">
      <c r="A147" s="171" t="s">
        <v>1343</v>
      </c>
      <c r="B147" s="171"/>
      <c r="C147" s="171"/>
      <c r="D147" s="171"/>
      <c r="E147" s="171"/>
      <c r="F147" s="171"/>
    </row>
    <row r="148" customFormat="false" ht="15" hidden="false" customHeight="false" outlineLevel="0" collapsed="false">
      <c r="A148" s="182"/>
      <c r="B148" s="179"/>
      <c r="C148" s="179"/>
      <c r="D148" s="179"/>
      <c r="E148" s="179"/>
      <c r="F148" s="180"/>
    </row>
    <row r="149" customFormat="false" ht="14.25" hidden="false" customHeight="false" outlineLevel="0" collapsed="false">
      <c r="A149" s="181"/>
      <c r="B149" s="181"/>
      <c r="C149" s="181"/>
      <c r="D149" s="181"/>
      <c r="E149" s="181"/>
      <c r="F149" s="181"/>
    </row>
    <row r="150" customFormat="false" ht="14.25" hidden="false" customHeight="false" outlineLevel="0" collapsed="false">
      <c r="A150" s="176" t="s">
        <v>1344</v>
      </c>
      <c r="B150" s="176"/>
      <c r="C150" s="176"/>
      <c r="D150" s="176"/>
      <c r="E150" s="176"/>
      <c r="F150" s="176"/>
    </row>
    <row r="151" customFormat="false" ht="37.5" hidden="false" customHeight="true" outlineLevel="0" collapsed="false">
      <c r="A151" s="157" t="s">
        <v>1345</v>
      </c>
      <c r="B151" s="157"/>
      <c r="C151" s="157"/>
      <c r="D151" s="157"/>
      <c r="E151" s="157"/>
      <c r="F151" s="157"/>
    </row>
    <row r="152" customFormat="false" ht="15" hidden="false" customHeight="false" outlineLevel="0" collapsed="false">
      <c r="A152" s="158" t="s">
        <v>1337</v>
      </c>
      <c r="B152" s="158"/>
      <c r="C152" s="158"/>
      <c r="D152" s="158"/>
      <c r="E152" s="158"/>
      <c r="F152" s="158"/>
    </row>
    <row r="153" customFormat="false" ht="15" hidden="false" customHeight="false" outlineLevel="0" collapsed="false">
      <c r="A153" s="159" t="s">
        <v>1257</v>
      </c>
      <c r="B153" s="160" t="s">
        <v>1258</v>
      </c>
      <c r="C153" s="160" t="s">
        <v>1259</v>
      </c>
      <c r="D153" s="160" t="s">
        <v>1260</v>
      </c>
      <c r="E153" s="160" t="s">
        <v>1261</v>
      </c>
      <c r="F153" s="161" t="s">
        <v>1262</v>
      </c>
    </row>
    <row r="154" customFormat="false" ht="14.25" hidden="false" customHeight="false" outlineLevel="0" collapsed="false">
      <c r="A154" s="162" t="s">
        <v>1263</v>
      </c>
      <c r="B154" s="162"/>
      <c r="C154" s="162"/>
      <c r="D154" s="162"/>
      <c r="E154" s="162"/>
      <c r="F154" s="162"/>
    </row>
    <row r="155" customFormat="false" ht="45" hidden="false" customHeight="false" outlineLevel="0" collapsed="false">
      <c r="A155" s="159" t="s">
        <v>1346</v>
      </c>
      <c r="B155" s="183" t="s">
        <v>1347</v>
      </c>
      <c r="C155" s="160" t="s">
        <v>30</v>
      </c>
      <c r="D155" s="184" t="n">
        <v>1</v>
      </c>
      <c r="E155" s="184" t="n">
        <v>112.46</v>
      </c>
      <c r="F155" s="166" t="n">
        <f aca="false">ROUND(E155*D155,2)</f>
        <v>112.46</v>
      </c>
    </row>
    <row r="156" customFormat="false" ht="30" hidden="false" customHeight="false" outlineLevel="0" collapsed="false">
      <c r="A156" s="159" t="n">
        <v>3146</v>
      </c>
      <c r="B156" s="163" t="s">
        <v>1348</v>
      </c>
      <c r="C156" s="160" t="s">
        <v>30</v>
      </c>
      <c r="D156" s="164" t="n">
        <v>0.084</v>
      </c>
      <c r="E156" s="165" t="n">
        <v>3.05</v>
      </c>
      <c r="F156" s="166" t="n">
        <f aca="false">ROUND(E156*D156,2)</f>
        <v>0.26</v>
      </c>
    </row>
    <row r="157" customFormat="false" ht="30" hidden="false" customHeight="false" outlineLevel="0" collapsed="false">
      <c r="A157" s="159" t="n">
        <v>38637</v>
      </c>
      <c r="B157" s="163" t="s">
        <v>1349</v>
      </c>
      <c r="C157" s="160" t="s">
        <v>30</v>
      </c>
      <c r="D157" s="164" t="n">
        <v>1</v>
      </c>
      <c r="E157" s="165" t="n">
        <v>133.36</v>
      </c>
      <c r="F157" s="166" t="n">
        <f aca="false">ROUND(E157*D157,2)</f>
        <v>133.36</v>
      </c>
    </row>
    <row r="158" customFormat="false" ht="30" hidden="false" customHeight="false" outlineLevel="0" collapsed="false">
      <c r="A158" s="159" t="n">
        <v>6157</v>
      </c>
      <c r="B158" s="163" t="s">
        <v>1350</v>
      </c>
      <c r="C158" s="160" t="s">
        <v>30</v>
      </c>
      <c r="D158" s="164" t="n">
        <v>1</v>
      </c>
      <c r="E158" s="165" t="n">
        <v>36.23</v>
      </c>
      <c r="F158" s="166" t="n">
        <f aca="false">ROUND(E158*D158,2)</f>
        <v>36.23</v>
      </c>
    </row>
    <row r="159" customFormat="false" ht="15" hidden="false" customHeight="false" outlineLevel="0" collapsed="false">
      <c r="A159" s="167" t="s">
        <v>1275</v>
      </c>
      <c r="B159" s="167"/>
      <c r="C159" s="167"/>
      <c r="D159" s="167"/>
      <c r="E159" s="167"/>
      <c r="F159" s="166" t="n">
        <f aca="false">SUM(F155:F158)</f>
        <v>282.31</v>
      </c>
    </row>
    <row r="160" customFormat="false" ht="14.25" hidden="false" customHeight="false" outlineLevel="0" collapsed="false">
      <c r="A160" s="162" t="s">
        <v>1276</v>
      </c>
      <c r="B160" s="162"/>
      <c r="C160" s="162"/>
      <c r="D160" s="162"/>
      <c r="E160" s="162"/>
      <c r="F160" s="162"/>
    </row>
    <row r="161" customFormat="false" ht="15" hidden="false" customHeight="false" outlineLevel="0" collapsed="false">
      <c r="A161" s="159" t="n">
        <v>2696</v>
      </c>
      <c r="B161" s="169" t="s">
        <v>1334</v>
      </c>
      <c r="C161" s="160" t="s">
        <v>1278</v>
      </c>
      <c r="D161" s="164" t="n">
        <v>1.5</v>
      </c>
      <c r="E161" s="165" t="n">
        <v>16.78</v>
      </c>
      <c r="F161" s="166" t="n">
        <f aca="false">ROUND(E161*D161,2)</f>
        <v>25.17</v>
      </c>
    </row>
    <row r="162" customFormat="false" ht="15" hidden="false" customHeight="false" outlineLevel="0" collapsed="false">
      <c r="A162" s="167" t="s">
        <v>1281</v>
      </c>
      <c r="B162" s="167"/>
      <c r="C162" s="167"/>
      <c r="D162" s="167"/>
      <c r="E162" s="167"/>
      <c r="F162" s="166" t="n">
        <f aca="false">SUM(F161:F161)</f>
        <v>25.17</v>
      </c>
    </row>
    <row r="163" customFormat="false" ht="15" hidden="false" customHeight="false" outlineLevel="0" collapsed="false">
      <c r="A163" s="167" t="s">
        <v>1282</v>
      </c>
      <c r="B163" s="167"/>
      <c r="C163" s="167"/>
      <c r="D163" s="167"/>
      <c r="E163" s="167"/>
      <c r="F163" s="166" t="n">
        <f aca="false">F162+F159</f>
        <v>307.48</v>
      </c>
    </row>
    <row r="164" customFormat="false" ht="15" hidden="false" customHeight="false" outlineLevel="0" collapsed="false">
      <c r="A164" s="167" t="s">
        <v>1283</v>
      </c>
      <c r="B164" s="167"/>
      <c r="C164" s="167"/>
      <c r="D164" s="167"/>
      <c r="E164" s="167"/>
      <c r="F164" s="166" t="n">
        <f aca="false">ROUND(F162*0.908,2)</f>
        <v>22.85</v>
      </c>
    </row>
    <row r="165" customFormat="false" ht="15" hidden="false" customHeight="false" outlineLevel="0" collapsed="false">
      <c r="A165" s="167" t="s">
        <v>1284</v>
      </c>
      <c r="B165" s="167"/>
      <c r="C165" s="167"/>
      <c r="D165" s="167"/>
      <c r="E165" s="167"/>
      <c r="F165" s="166" t="n">
        <f aca="false">F164+F163</f>
        <v>330.33</v>
      </c>
    </row>
    <row r="166" customFormat="false" ht="15" hidden="false" customHeight="false" outlineLevel="0" collapsed="false">
      <c r="A166" s="170" t="s">
        <v>1351</v>
      </c>
      <c r="B166" s="170"/>
      <c r="C166" s="170"/>
      <c r="D166" s="170"/>
      <c r="E166" s="170"/>
      <c r="F166" s="170"/>
    </row>
    <row r="167" customFormat="false" ht="13.9" hidden="false" customHeight="true" outlineLevel="0" collapsed="false">
      <c r="A167" s="171" t="s">
        <v>1352</v>
      </c>
      <c r="B167" s="171"/>
      <c r="C167" s="171"/>
      <c r="D167" s="171"/>
      <c r="E167" s="171"/>
      <c r="F167" s="171"/>
    </row>
    <row r="168" customFormat="false" ht="15" hidden="false" customHeight="false" outlineLevel="0" collapsed="false">
      <c r="A168" s="182"/>
      <c r="B168" s="179"/>
      <c r="C168" s="179"/>
      <c r="D168" s="179"/>
      <c r="E168" s="179"/>
      <c r="F168" s="180"/>
    </row>
    <row r="169" customFormat="false" ht="14.25" hidden="false" customHeight="false" outlineLevel="0" collapsed="false">
      <c r="A169" s="176" t="s">
        <v>743</v>
      </c>
      <c r="B169" s="176"/>
      <c r="C169" s="176"/>
      <c r="D169" s="176"/>
      <c r="E169" s="176"/>
      <c r="F169" s="176"/>
    </row>
    <row r="170" customFormat="false" ht="25.5" hidden="false" customHeight="true" outlineLevel="0" collapsed="false">
      <c r="A170" s="157" t="s">
        <v>1353</v>
      </c>
      <c r="B170" s="157"/>
      <c r="C170" s="157"/>
      <c r="D170" s="157"/>
      <c r="E170" s="157"/>
      <c r="F170" s="157"/>
    </row>
    <row r="171" customFormat="false" ht="15" hidden="false" customHeight="false" outlineLevel="0" collapsed="false">
      <c r="A171" s="158" t="s">
        <v>1337</v>
      </c>
      <c r="B171" s="158"/>
      <c r="C171" s="158"/>
      <c r="D171" s="158"/>
      <c r="E171" s="158"/>
      <c r="F171" s="158"/>
    </row>
    <row r="172" customFormat="false" ht="15" hidden="false" customHeight="false" outlineLevel="0" collapsed="false">
      <c r="A172" s="159" t="s">
        <v>1257</v>
      </c>
      <c r="B172" s="160" t="s">
        <v>1258</v>
      </c>
      <c r="C172" s="160" t="s">
        <v>1259</v>
      </c>
      <c r="D172" s="160" t="s">
        <v>1260</v>
      </c>
      <c r="E172" s="160" t="s">
        <v>1261</v>
      </c>
      <c r="F172" s="161" t="s">
        <v>1262</v>
      </c>
    </row>
    <row r="173" customFormat="false" ht="14.25" hidden="false" customHeight="false" outlineLevel="0" collapsed="false">
      <c r="A173" s="162" t="s">
        <v>1263</v>
      </c>
      <c r="B173" s="162"/>
      <c r="C173" s="162"/>
      <c r="D173" s="162"/>
      <c r="E173" s="162"/>
      <c r="F173" s="162"/>
    </row>
    <row r="174" customFormat="false" ht="30" hidden="false" customHeight="false" outlineLevel="0" collapsed="false">
      <c r="A174" s="159" t="s">
        <v>1110</v>
      </c>
      <c r="B174" s="183" t="s">
        <v>744</v>
      </c>
      <c r="C174" s="160" t="s">
        <v>30</v>
      </c>
      <c r="D174" s="164" t="n">
        <v>1</v>
      </c>
      <c r="E174" s="165" t="n">
        <v>45.23</v>
      </c>
      <c r="F174" s="166" t="n">
        <f aca="false">D174*E174</f>
        <v>45.23</v>
      </c>
    </row>
    <row r="175" customFormat="false" ht="15" hidden="false" customHeight="false" outlineLevel="0" collapsed="false">
      <c r="A175" s="167" t="s">
        <v>1275</v>
      </c>
      <c r="B175" s="167"/>
      <c r="C175" s="167"/>
      <c r="D175" s="167"/>
      <c r="E175" s="167"/>
      <c r="F175" s="166" t="n">
        <f aca="false">SUM(F174:F174)</f>
        <v>45.23</v>
      </c>
    </row>
    <row r="176" customFormat="false" ht="14.25" hidden="false" customHeight="false" outlineLevel="0" collapsed="false">
      <c r="A176" s="162" t="s">
        <v>1276</v>
      </c>
      <c r="B176" s="162"/>
      <c r="C176" s="162"/>
      <c r="D176" s="162"/>
      <c r="E176" s="162"/>
      <c r="F176" s="162"/>
    </row>
    <row r="177" customFormat="false" ht="14.25" hidden="false" customHeight="false" outlineLevel="0" collapsed="false">
      <c r="A177" s="185"/>
      <c r="B177" s="186"/>
      <c r="C177" s="186"/>
      <c r="D177" s="186"/>
      <c r="E177" s="186"/>
      <c r="F177" s="187"/>
    </row>
    <row r="178" customFormat="false" ht="15" hidden="false" customHeight="false" outlineLevel="0" collapsed="false">
      <c r="A178" s="167" t="s">
        <v>1281</v>
      </c>
      <c r="B178" s="167"/>
      <c r="C178" s="167"/>
      <c r="D178" s="167"/>
      <c r="E178" s="167"/>
      <c r="F178" s="166" t="n">
        <f aca="false">SUM(F177:F177)</f>
        <v>0</v>
      </c>
    </row>
    <row r="179" customFormat="false" ht="15" hidden="false" customHeight="false" outlineLevel="0" collapsed="false">
      <c r="A179" s="167" t="s">
        <v>1282</v>
      </c>
      <c r="B179" s="167"/>
      <c r="C179" s="167"/>
      <c r="D179" s="167"/>
      <c r="E179" s="167"/>
      <c r="F179" s="166" t="n">
        <f aca="false">F178+F175</f>
        <v>45.23</v>
      </c>
    </row>
    <row r="180" customFormat="false" ht="15" hidden="false" customHeight="false" outlineLevel="0" collapsed="false">
      <c r="A180" s="167" t="s">
        <v>1283</v>
      </c>
      <c r="B180" s="167"/>
      <c r="C180" s="167"/>
      <c r="D180" s="167"/>
      <c r="E180" s="167"/>
      <c r="F180" s="166" t="n">
        <f aca="false">ROUND(F178*0.908,2)</f>
        <v>0</v>
      </c>
    </row>
    <row r="181" customFormat="false" ht="15" hidden="false" customHeight="false" outlineLevel="0" collapsed="false">
      <c r="A181" s="167" t="s">
        <v>1284</v>
      </c>
      <c r="B181" s="167"/>
      <c r="C181" s="167"/>
      <c r="D181" s="167"/>
      <c r="E181" s="167"/>
      <c r="F181" s="166" t="n">
        <f aca="false">F180+F179</f>
        <v>45.23</v>
      </c>
    </row>
    <row r="182" customFormat="false" ht="15" hidden="false" customHeight="false" outlineLevel="0" collapsed="false">
      <c r="A182" s="170" t="s">
        <v>1354</v>
      </c>
      <c r="B182" s="170"/>
      <c r="C182" s="170"/>
      <c r="D182" s="170"/>
      <c r="E182" s="170"/>
      <c r="F182" s="170"/>
    </row>
    <row r="183" customFormat="false" ht="15" hidden="false" customHeight="false" outlineLevel="0" collapsed="false">
      <c r="A183" s="188" t="s">
        <v>1355</v>
      </c>
      <c r="B183" s="188"/>
      <c r="C183" s="188"/>
      <c r="D183" s="188"/>
      <c r="E183" s="188"/>
      <c r="F183" s="188"/>
    </row>
    <row r="184" customFormat="false" ht="15" hidden="false" customHeight="false" outlineLevel="0" collapsed="false">
      <c r="A184" s="182"/>
      <c r="B184" s="179"/>
      <c r="C184" s="179"/>
      <c r="D184" s="179"/>
      <c r="E184" s="179"/>
      <c r="F184" s="180"/>
    </row>
    <row r="185" customFormat="false" ht="14.25" hidden="false" customHeight="false" outlineLevel="0" collapsed="false">
      <c r="A185" s="176" t="s">
        <v>1356</v>
      </c>
      <c r="B185" s="176"/>
      <c r="C185" s="176"/>
      <c r="D185" s="176"/>
      <c r="E185" s="176"/>
      <c r="F185" s="176"/>
    </row>
    <row r="186" customFormat="false" ht="13.9" hidden="false" customHeight="true" outlineLevel="0" collapsed="false">
      <c r="A186" s="157" t="s">
        <v>1357</v>
      </c>
      <c r="B186" s="157"/>
      <c r="C186" s="157"/>
      <c r="D186" s="157"/>
      <c r="E186" s="157"/>
      <c r="F186" s="157"/>
    </row>
    <row r="187" customFormat="false" ht="15" hidden="false" customHeight="false" outlineLevel="0" collapsed="false">
      <c r="A187" s="158" t="s">
        <v>1358</v>
      </c>
      <c r="B187" s="158"/>
      <c r="C187" s="158"/>
      <c r="D187" s="158"/>
      <c r="E187" s="158"/>
      <c r="F187" s="158"/>
    </row>
    <row r="188" customFormat="false" ht="15" hidden="false" customHeight="false" outlineLevel="0" collapsed="false">
      <c r="A188" s="159" t="s">
        <v>1257</v>
      </c>
      <c r="B188" s="160" t="s">
        <v>1258</v>
      </c>
      <c r="C188" s="160" t="s">
        <v>1259</v>
      </c>
      <c r="D188" s="160" t="s">
        <v>1260</v>
      </c>
      <c r="E188" s="160" t="s">
        <v>1261</v>
      </c>
      <c r="F188" s="161" t="s">
        <v>1262</v>
      </c>
    </row>
    <row r="189" customFormat="false" ht="14.25" hidden="false" customHeight="false" outlineLevel="0" collapsed="false">
      <c r="A189" s="162" t="s">
        <v>1263</v>
      </c>
      <c r="B189" s="162"/>
      <c r="C189" s="162"/>
      <c r="D189" s="162"/>
      <c r="E189" s="162"/>
      <c r="F189" s="162"/>
    </row>
    <row r="190" customFormat="false" ht="15" hidden="false" customHeight="false" outlineLevel="0" collapsed="false">
      <c r="A190" s="159" t="n">
        <v>370</v>
      </c>
      <c r="B190" s="163" t="s">
        <v>1359</v>
      </c>
      <c r="C190" s="160" t="s">
        <v>96</v>
      </c>
      <c r="D190" s="164" t="n">
        <v>0.018</v>
      </c>
      <c r="E190" s="165" t="n">
        <v>66.67</v>
      </c>
      <c r="F190" s="166" t="n">
        <f aca="false">ROUND(E190*D190,2)</f>
        <v>1.2</v>
      </c>
    </row>
    <row r="191" customFormat="false" ht="15" hidden="false" customHeight="false" outlineLevel="0" collapsed="false">
      <c r="A191" s="159" t="n">
        <v>4721</v>
      </c>
      <c r="B191" s="169" t="s">
        <v>1360</v>
      </c>
      <c r="C191" s="160" t="s">
        <v>68</v>
      </c>
      <c r="D191" s="164" t="n">
        <v>0.023</v>
      </c>
      <c r="E191" s="165" t="n">
        <v>67.64</v>
      </c>
      <c r="F191" s="166" t="n">
        <f aca="false">ROUND(E191*D191,2)</f>
        <v>1.56</v>
      </c>
    </row>
    <row r="192" customFormat="false" ht="15" hidden="false" customHeight="false" outlineLevel="0" collapsed="false">
      <c r="A192" s="159" t="n">
        <v>1379</v>
      </c>
      <c r="B192" s="169" t="s">
        <v>1265</v>
      </c>
      <c r="C192" s="160" t="s">
        <v>96</v>
      </c>
      <c r="D192" s="164" t="n">
        <v>7.796</v>
      </c>
      <c r="E192" s="165" t="n">
        <v>0.36</v>
      </c>
      <c r="F192" s="166" t="n">
        <f aca="false">ROUND(E192*D192,2)</f>
        <v>2.81</v>
      </c>
    </row>
    <row r="193" customFormat="false" ht="15" hidden="false" customHeight="false" outlineLevel="0" collapsed="false">
      <c r="A193" s="167" t="s">
        <v>1275</v>
      </c>
      <c r="B193" s="167"/>
      <c r="C193" s="167"/>
      <c r="D193" s="167"/>
      <c r="E193" s="167"/>
      <c r="F193" s="166" t="n">
        <f aca="false">SUM(F190:F192)</f>
        <v>5.57</v>
      </c>
    </row>
    <row r="194" customFormat="false" ht="14.25" hidden="false" customHeight="false" outlineLevel="0" collapsed="false">
      <c r="A194" s="162" t="s">
        <v>1276</v>
      </c>
      <c r="B194" s="162"/>
      <c r="C194" s="162"/>
      <c r="D194" s="162"/>
      <c r="E194" s="162"/>
      <c r="F194" s="162"/>
    </row>
    <row r="195" customFormat="false" ht="15" hidden="false" customHeight="false" outlineLevel="0" collapsed="false">
      <c r="A195" s="159" t="n">
        <v>6111</v>
      </c>
      <c r="B195" s="169" t="s">
        <v>1297</v>
      </c>
      <c r="C195" s="160" t="s">
        <v>1278</v>
      </c>
      <c r="D195" s="164" t="n">
        <v>0.39</v>
      </c>
      <c r="E195" s="165" t="n">
        <v>10.97</v>
      </c>
      <c r="F195" s="166" t="n">
        <f aca="false">ROUND(E195*D195,2)</f>
        <v>4.28</v>
      </c>
    </row>
    <row r="196" customFormat="false" ht="15" hidden="false" customHeight="false" outlineLevel="0" collapsed="false">
      <c r="A196" s="159" t="n">
        <v>4750</v>
      </c>
      <c r="B196" s="169" t="s">
        <v>1280</v>
      </c>
      <c r="C196" s="160" t="s">
        <v>1278</v>
      </c>
      <c r="D196" s="164" t="n">
        <v>0.12</v>
      </c>
      <c r="E196" s="165" t="n">
        <v>16.78</v>
      </c>
      <c r="F196" s="166" t="n">
        <f aca="false">ROUND(E196*D196,2)</f>
        <v>2.01</v>
      </c>
    </row>
    <row r="197" customFormat="false" ht="15" hidden="false" customHeight="false" outlineLevel="0" collapsed="false">
      <c r="A197" s="167" t="s">
        <v>1281</v>
      </c>
      <c r="B197" s="167"/>
      <c r="C197" s="167"/>
      <c r="D197" s="167"/>
      <c r="E197" s="167"/>
      <c r="F197" s="166" t="n">
        <f aca="false">SUM(F195:F196)</f>
        <v>6.29</v>
      </c>
    </row>
    <row r="198" customFormat="false" ht="15" hidden="false" customHeight="false" outlineLevel="0" collapsed="false">
      <c r="A198" s="167" t="s">
        <v>1282</v>
      </c>
      <c r="B198" s="167"/>
      <c r="C198" s="167"/>
      <c r="D198" s="167"/>
      <c r="E198" s="167"/>
      <c r="F198" s="166" t="n">
        <f aca="false">F197+F193</f>
        <v>11.86</v>
      </c>
    </row>
    <row r="199" customFormat="false" ht="15" hidden="false" customHeight="false" outlineLevel="0" collapsed="false">
      <c r="A199" s="167" t="s">
        <v>1283</v>
      </c>
      <c r="B199" s="167"/>
      <c r="C199" s="167"/>
      <c r="D199" s="167"/>
      <c r="E199" s="167"/>
      <c r="F199" s="166" t="n">
        <f aca="false">ROUND(F197*0.908,2)</f>
        <v>5.71</v>
      </c>
    </row>
    <row r="200" customFormat="false" ht="15" hidden="false" customHeight="false" outlineLevel="0" collapsed="false">
      <c r="A200" s="167" t="s">
        <v>1284</v>
      </c>
      <c r="B200" s="167"/>
      <c r="C200" s="167"/>
      <c r="D200" s="167"/>
      <c r="E200" s="167"/>
      <c r="F200" s="166" t="n">
        <f aca="false">F199+F198</f>
        <v>17.57</v>
      </c>
    </row>
    <row r="201" customFormat="false" ht="15" hidden="false" customHeight="false" outlineLevel="0" collapsed="false">
      <c r="A201" s="170" t="s">
        <v>1326</v>
      </c>
      <c r="B201" s="170"/>
      <c r="C201" s="170"/>
      <c r="D201" s="170"/>
      <c r="E201" s="170"/>
      <c r="F201" s="170"/>
    </row>
    <row r="202" customFormat="false" ht="15" hidden="false" customHeight="false" outlineLevel="0" collapsed="false">
      <c r="A202" s="170" t="s">
        <v>1361</v>
      </c>
      <c r="B202" s="170"/>
      <c r="C202" s="170"/>
      <c r="D202" s="170"/>
      <c r="E202" s="170"/>
      <c r="F202" s="170"/>
    </row>
    <row r="203" customFormat="false" ht="15" hidden="false" customHeight="false" outlineLevel="0" collapsed="false">
      <c r="A203" s="178"/>
      <c r="B203" s="179"/>
      <c r="C203" s="179"/>
      <c r="D203" s="179"/>
      <c r="E203" s="179"/>
      <c r="F203" s="180"/>
    </row>
    <row r="204" customFormat="false" ht="14.25" hidden="false" customHeight="false" outlineLevel="0" collapsed="false">
      <c r="A204" s="176" t="s">
        <v>1362</v>
      </c>
      <c r="B204" s="176"/>
      <c r="C204" s="176"/>
      <c r="D204" s="176"/>
      <c r="E204" s="176"/>
      <c r="F204" s="176"/>
    </row>
    <row r="205" customFormat="false" ht="25.5" hidden="false" customHeight="true" outlineLevel="0" collapsed="false">
      <c r="A205" s="157" t="s">
        <v>1363</v>
      </c>
      <c r="B205" s="157"/>
      <c r="C205" s="157"/>
      <c r="D205" s="157"/>
      <c r="E205" s="157"/>
      <c r="F205" s="157"/>
    </row>
    <row r="206" customFormat="false" ht="15" hidden="false" customHeight="false" outlineLevel="0" collapsed="false">
      <c r="A206" s="158" t="s">
        <v>1337</v>
      </c>
      <c r="B206" s="158"/>
      <c r="C206" s="158"/>
      <c r="D206" s="158"/>
      <c r="E206" s="158"/>
      <c r="F206" s="158"/>
    </row>
    <row r="207" customFormat="false" ht="15" hidden="false" customHeight="false" outlineLevel="0" collapsed="false">
      <c r="A207" s="159" t="s">
        <v>1257</v>
      </c>
      <c r="B207" s="160" t="s">
        <v>1258</v>
      </c>
      <c r="C207" s="160" t="s">
        <v>1259</v>
      </c>
      <c r="D207" s="160" t="s">
        <v>1260</v>
      </c>
      <c r="E207" s="160" t="s">
        <v>1261</v>
      </c>
      <c r="F207" s="161" t="s">
        <v>1262</v>
      </c>
    </row>
    <row r="208" customFormat="false" ht="14.25" hidden="false" customHeight="false" outlineLevel="0" collapsed="false">
      <c r="A208" s="162" t="s">
        <v>1263</v>
      </c>
      <c r="B208" s="162"/>
      <c r="C208" s="162"/>
      <c r="D208" s="162"/>
      <c r="E208" s="162"/>
      <c r="F208" s="162"/>
    </row>
    <row r="209" customFormat="false" ht="30" hidden="false" customHeight="false" outlineLevel="0" collapsed="false">
      <c r="A209" s="159" t="s">
        <v>1364</v>
      </c>
      <c r="B209" s="163" t="s">
        <v>1365</v>
      </c>
      <c r="C209" s="160" t="s">
        <v>30</v>
      </c>
      <c r="D209" s="164" t="n">
        <v>1</v>
      </c>
      <c r="E209" s="165" t="n">
        <v>443.89</v>
      </c>
      <c r="F209" s="166" t="n">
        <f aca="false">ROUND(E209*D209,2)</f>
        <v>443.89</v>
      </c>
    </row>
    <row r="210" customFormat="false" ht="15" hidden="false" customHeight="false" outlineLevel="0" collapsed="false">
      <c r="A210" s="167" t="s">
        <v>1275</v>
      </c>
      <c r="B210" s="167"/>
      <c r="C210" s="167"/>
      <c r="D210" s="167"/>
      <c r="E210" s="167"/>
      <c r="F210" s="166" t="n">
        <f aca="false">SUM(F209:F209)</f>
        <v>443.89</v>
      </c>
    </row>
    <row r="211" customFormat="false" ht="14.25" hidden="false" customHeight="false" outlineLevel="0" collapsed="false">
      <c r="A211" s="162" t="s">
        <v>1276</v>
      </c>
      <c r="B211" s="162"/>
      <c r="C211" s="162"/>
      <c r="D211" s="162"/>
      <c r="E211" s="162"/>
      <c r="F211" s="162"/>
    </row>
    <row r="212" customFormat="false" ht="15" hidden="false" customHeight="false" outlineLevel="0" collapsed="false">
      <c r="A212" s="159" t="n">
        <v>246</v>
      </c>
      <c r="B212" s="169" t="s">
        <v>1366</v>
      </c>
      <c r="C212" s="160" t="s">
        <v>1278</v>
      </c>
      <c r="D212" s="164" t="n">
        <v>0.5</v>
      </c>
      <c r="E212" s="165" t="n">
        <v>11.89</v>
      </c>
      <c r="F212" s="166" t="n">
        <f aca="false">ROUND(E212*D212,2)</f>
        <v>5.95</v>
      </c>
    </row>
    <row r="213" customFormat="false" ht="15" hidden="false" customHeight="false" outlineLevel="0" collapsed="false">
      <c r="A213" s="159" t="n">
        <v>2696</v>
      </c>
      <c r="B213" s="169" t="s">
        <v>1334</v>
      </c>
      <c r="C213" s="160" t="s">
        <v>1278</v>
      </c>
      <c r="D213" s="164" t="n">
        <v>0.5</v>
      </c>
      <c r="E213" s="165" t="n">
        <v>16.78</v>
      </c>
      <c r="F213" s="166" t="n">
        <f aca="false">ROUND(E213*D213,2)</f>
        <v>8.39</v>
      </c>
    </row>
    <row r="214" customFormat="false" ht="15" hidden="false" customHeight="false" outlineLevel="0" collapsed="false">
      <c r="A214" s="167" t="s">
        <v>1281</v>
      </c>
      <c r="B214" s="167"/>
      <c r="C214" s="167"/>
      <c r="D214" s="167"/>
      <c r="E214" s="167"/>
      <c r="F214" s="166" t="n">
        <f aca="false">SUM(F212:F213)</f>
        <v>14.34</v>
      </c>
    </row>
    <row r="215" customFormat="false" ht="15" hidden="false" customHeight="false" outlineLevel="0" collapsed="false">
      <c r="A215" s="167" t="s">
        <v>1282</v>
      </c>
      <c r="B215" s="167"/>
      <c r="C215" s="167"/>
      <c r="D215" s="167"/>
      <c r="E215" s="167"/>
      <c r="F215" s="166" t="n">
        <f aca="false">F214+F210</f>
        <v>458.23</v>
      </c>
    </row>
    <row r="216" customFormat="false" ht="15" hidden="false" customHeight="false" outlineLevel="0" collapsed="false">
      <c r="A216" s="167" t="s">
        <v>1283</v>
      </c>
      <c r="B216" s="167"/>
      <c r="C216" s="167"/>
      <c r="D216" s="167"/>
      <c r="E216" s="167"/>
      <c r="F216" s="166" t="n">
        <f aca="false">ROUND(F214*0.908,2)</f>
        <v>13.02</v>
      </c>
    </row>
    <row r="217" customFormat="false" ht="15" hidden="false" customHeight="false" outlineLevel="0" collapsed="false">
      <c r="A217" s="167" t="s">
        <v>1284</v>
      </c>
      <c r="B217" s="167"/>
      <c r="C217" s="167"/>
      <c r="D217" s="167"/>
      <c r="E217" s="167"/>
      <c r="F217" s="166" t="n">
        <f aca="false">F216+F215</f>
        <v>471.25</v>
      </c>
    </row>
    <row r="218" customFormat="false" ht="15" hidden="false" customHeight="false" outlineLevel="0" collapsed="false">
      <c r="A218" s="170" t="s">
        <v>1342</v>
      </c>
      <c r="B218" s="170"/>
      <c r="C218" s="170"/>
      <c r="D218" s="170"/>
      <c r="E218" s="170"/>
      <c r="F218" s="170"/>
    </row>
    <row r="219" customFormat="false" ht="15" hidden="false" customHeight="false" outlineLevel="0" collapsed="false">
      <c r="A219" s="170" t="s">
        <v>1367</v>
      </c>
      <c r="B219" s="170"/>
      <c r="C219" s="170"/>
      <c r="D219" s="170"/>
      <c r="E219" s="170"/>
      <c r="F219" s="170"/>
    </row>
    <row r="220" customFormat="false" ht="15" hidden="false" customHeight="false" outlineLevel="0" collapsed="false">
      <c r="A220" s="178"/>
      <c r="B220" s="179"/>
      <c r="C220" s="179"/>
      <c r="D220" s="179"/>
      <c r="E220" s="179"/>
      <c r="F220" s="180"/>
    </row>
    <row r="221" customFormat="false" ht="14.25" hidden="false" customHeight="false" outlineLevel="0" collapsed="false">
      <c r="A221" s="176" t="s">
        <v>1368</v>
      </c>
      <c r="B221" s="176"/>
      <c r="C221" s="176"/>
      <c r="D221" s="176"/>
      <c r="E221" s="176"/>
      <c r="F221" s="176"/>
    </row>
    <row r="222" customFormat="false" ht="13.9" hidden="false" customHeight="true" outlineLevel="0" collapsed="false">
      <c r="A222" s="157" t="s">
        <v>1369</v>
      </c>
      <c r="B222" s="157"/>
      <c r="C222" s="157"/>
      <c r="D222" s="157"/>
      <c r="E222" s="157"/>
      <c r="F222" s="157"/>
    </row>
    <row r="223" customFormat="false" ht="15" hidden="false" customHeight="false" outlineLevel="0" collapsed="false">
      <c r="A223" s="158" t="s">
        <v>1337</v>
      </c>
      <c r="B223" s="158"/>
      <c r="C223" s="158"/>
      <c r="D223" s="158"/>
      <c r="E223" s="158"/>
      <c r="F223" s="158"/>
    </row>
    <row r="224" customFormat="false" ht="15" hidden="false" customHeight="false" outlineLevel="0" collapsed="false">
      <c r="A224" s="159" t="s">
        <v>1257</v>
      </c>
      <c r="B224" s="160" t="s">
        <v>1258</v>
      </c>
      <c r="C224" s="160" t="s">
        <v>1259</v>
      </c>
      <c r="D224" s="160" t="s">
        <v>1260</v>
      </c>
      <c r="E224" s="160" t="s">
        <v>1261</v>
      </c>
      <c r="F224" s="161" t="s">
        <v>1262</v>
      </c>
    </row>
    <row r="225" customFormat="false" ht="14.25" hidden="false" customHeight="false" outlineLevel="0" collapsed="false">
      <c r="A225" s="162" t="s">
        <v>1263</v>
      </c>
      <c r="B225" s="162"/>
      <c r="C225" s="162"/>
      <c r="D225" s="162"/>
      <c r="E225" s="162"/>
      <c r="F225" s="162"/>
    </row>
    <row r="226" customFormat="false" ht="15" hidden="false" customHeight="false" outlineLevel="0" collapsed="false">
      <c r="A226" s="159" t="s">
        <v>1370</v>
      </c>
      <c r="B226" s="163" t="s">
        <v>1371</v>
      </c>
      <c r="C226" s="160" t="s">
        <v>30</v>
      </c>
      <c r="D226" s="164" t="n">
        <v>1</v>
      </c>
      <c r="E226" s="165" t="n">
        <v>9.28</v>
      </c>
      <c r="F226" s="166" t="n">
        <f aca="false">ROUND(E226*D226,2)</f>
        <v>9.28</v>
      </c>
    </row>
    <row r="227" customFormat="false" ht="15" hidden="false" customHeight="false" outlineLevel="0" collapsed="false">
      <c r="A227" s="167" t="s">
        <v>1275</v>
      </c>
      <c r="B227" s="167"/>
      <c r="C227" s="167"/>
      <c r="D227" s="167"/>
      <c r="E227" s="167"/>
      <c r="F227" s="166" t="n">
        <f aca="false">SUM(F226:F226)</f>
        <v>9.28</v>
      </c>
    </row>
    <row r="228" customFormat="false" ht="14.25" hidden="false" customHeight="false" outlineLevel="0" collapsed="false">
      <c r="A228" s="162" t="s">
        <v>1276</v>
      </c>
      <c r="B228" s="162"/>
      <c r="C228" s="162"/>
      <c r="D228" s="162"/>
      <c r="E228" s="162"/>
      <c r="F228" s="162"/>
    </row>
    <row r="229" customFormat="false" ht="15" hidden="false" customHeight="false" outlineLevel="0" collapsed="false">
      <c r="A229" s="159" t="n">
        <v>34761</v>
      </c>
      <c r="B229" s="169" t="s">
        <v>1295</v>
      </c>
      <c r="C229" s="160" t="s">
        <v>1278</v>
      </c>
      <c r="D229" s="164" t="n">
        <v>0.2</v>
      </c>
      <c r="E229" s="165" t="n">
        <v>15.19</v>
      </c>
      <c r="F229" s="166" t="n">
        <f aca="false">ROUND(E229*D229,2)</f>
        <v>3.04</v>
      </c>
    </row>
    <row r="230" customFormat="false" ht="15" hidden="false" customHeight="false" outlineLevel="0" collapsed="false">
      <c r="A230" s="167" t="s">
        <v>1281</v>
      </c>
      <c r="B230" s="167"/>
      <c r="C230" s="167"/>
      <c r="D230" s="167"/>
      <c r="E230" s="167"/>
      <c r="F230" s="166" t="n">
        <f aca="false">SUM(F229:F229)</f>
        <v>3.04</v>
      </c>
    </row>
    <row r="231" customFormat="false" ht="15" hidden="false" customHeight="false" outlineLevel="0" collapsed="false">
      <c r="A231" s="167" t="s">
        <v>1282</v>
      </c>
      <c r="B231" s="167"/>
      <c r="C231" s="167"/>
      <c r="D231" s="167"/>
      <c r="E231" s="167"/>
      <c r="F231" s="166" t="n">
        <f aca="false">F230+F227</f>
        <v>12.32</v>
      </c>
    </row>
    <row r="232" customFormat="false" ht="15" hidden="false" customHeight="false" outlineLevel="0" collapsed="false">
      <c r="A232" s="167" t="s">
        <v>1283</v>
      </c>
      <c r="B232" s="167"/>
      <c r="C232" s="167"/>
      <c r="D232" s="167"/>
      <c r="E232" s="167"/>
      <c r="F232" s="166" t="n">
        <f aca="false">ROUND(F230*0.908,2)</f>
        <v>2.76</v>
      </c>
    </row>
    <row r="233" customFormat="false" ht="15" hidden="false" customHeight="false" outlineLevel="0" collapsed="false">
      <c r="A233" s="167" t="s">
        <v>1284</v>
      </c>
      <c r="B233" s="167"/>
      <c r="C233" s="167"/>
      <c r="D233" s="167"/>
      <c r="E233" s="167"/>
      <c r="F233" s="166" t="n">
        <f aca="false">F232+F231</f>
        <v>15.08</v>
      </c>
    </row>
    <row r="234" customFormat="false" ht="15" hidden="false" customHeight="false" outlineLevel="0" collapsed="false">
      <c r="A234" s="170" t="s">
        <v>1372</v>
      </c>
      <c r="B234" s="170"/>
      <c r="C234" s="170"/>
      <c r="D234" s="170"/>
      <c r="E234" s="170"/>
      <c r="F234" s="170"/>
    </row>
    <row r="235" customFormat="false" ht="13.9" hidden="false" customHeight="true" outlineLevel="0" collapsed="false">
      <c r="A235" s="171" t="s">
        <v>1373</v>
      </c>
      <c r="B235" s="171"/>
      <c r="C235" s="171"/>
      <c r="D235" s="171"/>
      <c r="E235" s="171"/>
      <c r="F235" s="171"/>
    </row>
    <row r="236" customFormat="false" ht="15" hidden="false" customHeight="false" outlineLevel="0" collapsed="false">
      <c r="A236" s="178"/>
      <c r="B236" s="179"/>
      <c r="C236" s="179"/>
      <c r="D236" s="179"/>
      <c r="E236" s="179"/>
      <c r="F236" s="180"/>
    </row>
    <row r="237" customFormat="false" ht="14.25" hidden="false" customHeight="false" outlineLevel="0" collapsed="false">
      <c r="A237" s="176" t="s">
        <v>1374</v>
      </c>
      <c r="B237" s="176"/>
      <c r="C237" s="176"/>
      <c r="D237" s="176"/>
      <c r="E237" s="176"/>
      <c r="F237" s="176"/>
    </row>
    <row r="238" customFormat="false" ht="13.9" hidden="false" customHeight="true" outlineLevel="0" collapsed="false">
      <c r="A238" s="157" t="s">
        <v>1375</v>
      </c>
      <c r="B238" s="157"/>
      <c r="C238" s="157"/>
      <c r="D238" s="157"/>
      <c r="E238" s="157"/>
      <c r="F238" s="157"/>
    </row>
    <row r="239" customFormat="false" ht="15" hidden="false" customHeight="false" outlineLevel="0" collapsed="false">
      <c r="A239" s="158" t="s">
        <v>1376</v>
      </c>
      <c r="B239" s="158"/>
      <c r="C239" s="158"/>
      <c r="D239" s="158"/>
      <c r="E239" s="158"/>
      <c r="F239" s="158"/>
    </row>
    <row r="240" customFormat="false" ht="15" hidden="false" customHeight="false" outlineLevel="0" collapsed="false">
      <c r="A240" s="159" t="s">
        <v>1257</v>
      </c>
      <c r="B240" s="160" t="s">
        <v>1258</v>
      </c>
      <c r="C240" s="160" t="s">
        <v>1259</v>
      </c>
      <c r="D240" s="160" t="s">
        <v>1260</v>
      </c>
      <c r="E240" s="160" t="s">
        <v>1261</v>
      </c>
      <c r="F240" s="161" t="s">
        <v>1262</v>
      </c>
    </row>
    <row r="241" customFormat="false" ht="14.25" hidden="false" customHeight="false" outlineLevel="0" collapsed="false">
      <c r="A241" s="162" t="s">
        <v>1263</v>
      </c>
      <c r="B241" s="162"/>
      <c r="C241" s="162"/>
      <c r="D241" s="162"/>
      <c r="E241" s="162"/>
      <c r="F241" s="162"/>
    </row>
    <row r="242" customFormat="false" ht="30" hidden="false" customHeight="false" outlineLevel="0" collapsed="false">
      <c r="A242" s="159" t="s">
        <v>1377</v>
      </c>
      <c r="B242" s="163" t="s">
        <v>1378</v>
      </c>
      <c r="C242" s="160" t="s">
        <v>30</v>
      </c>
      <c r="D242" s="164" t="n">
        <v>1</v>
      </c>
      <c r="E242" s="165" t="n">
        <v>520.96</v>
      </c>
      <c r="F242" s="166" t="n">
        <f aca="false">ROUND(E242*D242,2)</f>
        <v>520.96</v>
      </c>
    </row>
    <row r="243" customFormat="false" ht="15" hidden="false" customHeight="false" outlineLevel="0" collapsed="false">
      <c r="A243" s="167" t="s">
        <v>1275</v>
      </c>
      <c r="B243" s="167"/>
      <c r="C243" s="167"/>
      <c r="D243" s="167"/>
      <c r="E243" s="167"/>
      <c r="F243" s="166" t="n">
        <f aca="false">SUM(F242:F242)</f>
        <v>520.96</v>
      </c>
    </row>
    <row r="244" customFormat="false" ht="14.25" hidden="false" customHeight="false" outlineLevel="0" collapsed="false">
      <c r="A244" s="162" t="s">
        <v>1276</v>
      </c>
      <c r="B244" s="162"/>
      <c r="C244" s="162"/>
      <c r="D244" s="162"/>
      <c r="E244" s="162"/>
      <c r="F244" s="162"/>
    </row>
    <row r="245" customFormat="false" ht="30" hidden="false" customHeight="false" outlineLevel="0" collapsed="false">
      <c r="A245" s="159" t="s">
        <v>1379</v>
      </c>
      <c r="B245" s="189" t="s">
        <v>1380</v>
      </c>
      <c r="C245" s="160" t="s">
        <v>1278</v>
      </c>
      <c r="D245" s="164" t="n">
        <v>2</v>
      </c>
      <c r="E245" s="165" t="n">
        <v>6.41</v>
      </c>
      <c r="F245" s="166" t="n">
        <f aca="false">ROUND(E245*D245,2)</f>
        <v>12.82</v>
      </c>
    </row>
    <row r="246" customFormat="false" ht="15" hidden="false" customHeight="false" outlineLevel="0" collapsed="false">
      <c r="A246" s="159" t="n">
        <v>6111</v>
      </c>
      <c r="B246" s="169" t="s">
        <v>1297</v>
      </c>
      <c r="C246" s="160" t="s">
        <v>1278</v>
      </c>
      <c r="D246" s="164" t="n">
        <v>2</v>
      </c>
      <c r="E246" s="165" t="n">
        <v>10.97</v>
      </c>
      <c r="F246" s="166" t="n">
        <f aca="false">ROUND(E246*D246,2)</f>
        <v>21.94</v>
      </c>
    </row>
    <row r="247" customFormat="false" ht="15" hidden="false" customHeight="false" outlineLevel="0" collapsed="false">
      <c r="A247" s="167" t="s">
        <v>1281</v>
      </c>
      <c r="B247" s="167"/>
      <c r="C247" s="167"/>
      <c r="D247" s="167"/>
      <c r="E247" s="167"/>
      <c r="F247" s="166" t="n">
        <f aca="false">SUM(F245:F246)</f>
        <v>34.76</v>
      </c>
    </row>
    <row r="248" customFormat="false" ht="15" hidden="false" customHeight="false" outlineLevel="0" collapsed="false">
      <c r="A248" s="167" t="s">
        <v>1282</v>
      </c>
      <c r="B248" s="167"/>
      <c r="C248" s="167"/>
      <c r="D248" s="167"/>
      <c r="E248" s="167"/>
      <c r="F248" s="166" t="n">
        <f aca="false">F247+F243</f>
        <v>555.72</v>
      </c>
    </row>
    <row r="249" customFormat="false" ht="15" hidden="false" customHeight="false" outlineLevel="0" collapsed="false">
      <c r="A249" s="167" t="s">
        <v>1283</v>
      </c>
      <c r="B249" s="167"/>
      <c r="C249" s="167"/>
      <c r="D249" s="167"/>
      <c r="E249" s="167"/>
      <c r="F249" s="166" t="n">
        <f aca="false">ROUND(F247*0.908,2)</f>
        <v>31.56</v>
      </c>
    </row>
    <row r="250" customFormat="false" ht="15" hidden="false" customHeight="false" outlineLevel="0" collapsed="false">
      <c r="A250" s="167" t="s">
        <v>1284</v>
      </c>
      <c r="B250" s="167"/>
      <c r="C250" s="167"/>
      <c r="D250" s="167"/>
      <c r="E250" s="167"/>
      <c r="F250" s="166" t="n">
        <f aca="false">F249+F248</f>
        <v>587.28</v>
      </c>
    </row>
    <row r="251" customFormat="false" ht="15" hidden="false" customHeight="false" outlineLevel="0" collapsed="false">
      <c r="A251" s="170" t="s">
        <v>1381</v>
      </c>
      <c r="B251" s="170"/>
      <c r="C251" s="170"/>
      <c r="D251" s="170"/>
      <c r="E251" s="170"/>
      <c r="F251" s="170"/>
    </row>
    <row r="252" customFormat="false" ht="15" hidden="false" customHeight="false" outlineLevel="0" collapsed="false">
      <c r="A252" s="170" t="s">
        <v>1382</v>
      </c>
      <c r="B252" s="170"/>
      <c r="C252" s="170"/>
      <c r="D252" s="170"/>
      <c r="E252" s="170"/>
      <c r="F252" s="170"/>
    </row>
    <row r="253" customFormat="false" ht="15" hidden="false" customHeight="false" outlineLevel="0" collapsed="false">
      <c r="A253" s="178"/>
      <c r="B253" s="179"/>
      <c r="C253" s="179"/>
      <c r="D253" s="179"/>
      <c r="E253" s="179"/>
      <c r="F253" s="180"/>
    </row>
    <row r="254" customFormat="false" ht="14.25" hidden="false" customHeight="false" outlineLevel="0" collapsed="false">
      <c r="A254" s="176" t="s">
        <v>1383</v>
      </c>
      <c r="B254" s="176"/>
      <c r="C254" s="176"/>
      <c r="D254" s="176"/>
      <c r="E254" s="176"/>
      <c r="F254" s="176"/>
    </row>
    <row r="255" customFormat="false" ht="13.9" hidden="false" customHeight="true" outlineLevel="0" collapsed="false">
      <c r="A255" s="157" t="s">
        <v>1384</v>
      </c>
      <c r="B255" s="157"/>
      <c r="C255" s="157"/>
      <c r="D255" s="157"/>
      <c r="E255" s="157"/>
      <c r="F255" s="157"/>
    </row>
    <row r="256" customFormat="false" ht="15" hidden="false" customHeight="false" outlineLevel="0" collapsed="false">
      <c r="A256" s="158" t="s">
        <v>1337</v>
      </c>
      <c r="B256" s="158"/>
      <c r="C256" s="158"/>
      <c r="D256" s="158"/>
      <c r="E256" s="158"/>
      <c r="F256" s="158"/>
    </row>
    <row r="257" customFormat="false" ht="15" hidden="false" customHeight="false" outlineLevel="0" collapsed="false">
      <c r="A257" s="159" t="s">
        <v>1257</v>
      </c>
      <c r="B257" s="160" t="s">
        <v>1258</v>
      </c>
      <c r="C257" s="160" t="s">
        <v>1259</v>
      </c>
      <c r="D257" s="160" t="s">
        <v>1260</v>
      </c>
      <c r="E257" s="160" t="s">
        <v>1261</v>
      </c>
      <c r="F257" s="161" t="s">
        <v>1262</v>
      </c>
    </row>
    <row r="258" customFormat="false" ht="14.25" hidden="false" customHeight="false" outlineLevel="0" collapsed="false">
      <c r="A258" s="162" t="s">
        <v>1263</v>
      </c>
      <c r="B258" s="162"/>
      <c r="C258" s="162"/>
      <c r="D258" s="162"/>
      <c r="E258" s="162"/>
      <c r="F258" s="162"/>
    </row>
    <row r="259" customFormat="false" ht="15" hidden="false" customHeight="false" outlineLevel="0" collapsed="false">
      <c r="A259" s="159" t="s">
        <v>1110</v>
      </c>
      <c r="B259" s="189" t="s">
        <v>1385</v>
      </c>
      <c r="C259" s="160" t="s">
        <v>30</v>
      </c>
      <c r="D259" s="164" t="n">
        <v>1</v>
      </c>
      <c r="E259" s="165" t="n">
        <v>351.42</v>
      </c>
      <c r="F259" s="166" t="n">
        <f aca="false">D259*E259</f>
        <v>351.42</v>
      </c>
    </row>
    <row r="260" customFormat="false" ht="15" hidden="false" customHeight="false" outlineLevel="0" collapsed="false">
      <c r="A260" s="167" t="s">
        <v>1275</v>
      </c>
      <c r="B260" s="167"/>
      <c r="C260" s="167"/>
      <c r="D260" s="167"/>
      <c r="E260" s="167"/>
      <c r="F260" s="166" t="n">
        <f aca="false">SUM(F259:F259)</f>
        <v>351.42</v>
      </c>
    </row>
    <row r="261" customFormat="false" ht="14.25" hidden="false" customHeight="false" outlineLevel="0" collapsed="false">
      <c r="A261" s="162" t="s">
        <v>1276</v>
      </c>
      <c r="B261" s="162"/>
      <c r="C261" s="162"/>
      <c r="D261" s="162"/>
      <c r="E261" s="162"/>
      <c r="F261" s="162"/>
    </row>
    <row r="262" customFormat="false" ht="14.25" hidden="false" customHeight="false" outlineLevel="0" collapsed="false">
      <c r="A262" s="185"/>
      <c r="B262" s="186"/>
      <c r="C262" s="186"/>
      <c r="D262" s="186"/>
      <c r="E262" s="186"/>
      <c r="F262" s="187"/>
    </row>
    <row r="263" customFormat="false" ht="15" hidden="false" customHeight="false" outlineLevel="0" collapsed="false">
      <c r="A263" s="167" t="s">
        <v>1281</v>
      </c>
      <c r="B263" s="167"/>
      <c r="C263" s="167"/>
      <c r="D263" s="167"/>
      <c r="E263" s="167"/>
      <c r="F263" s="166" t="n">
        <f aca="false">SUM(F262:F262)</f>
        <v>0</v>
      </c>
    </row>
    <row r="264" customFormat="false" ht="15" hidden="false" customHeight="false" outlineLevel="0" collapsed="false">
      <c r="A264" s="167" t="s">
        <v>1282</v>
      </c>
      <c r="B264" s="167"/>
      <c r="C264" s="167"/>
      <c r="D264" s="167"/>
      <c r="E264" s="167"/>
      <c r="F264" s="166" t="n">
        <f aca="false">F263+F260</f>
        <v>351.42</v>
      </c>
    </row>
    <row r="265" customFormat="false" ht="15" hidden="false" customHeight="false" outlineLevel="0" collapsed="false">
      <c r="A265" s="167" t="s">
        <v>1283</v>
      </c>
      <c r="B265" s="167"/>
      <c r="C265" s="167"/>
      <c r="D265" s="167"/>
      <c r="E265" s="167"/>
      <c r="F265" s="166" t="n">
        <f aca="false">ROUND(F263*0.908,2)</f>
        <v>0</v>
      </c>
    </row>
    <row r="266" customFormat="false" ht="15" hidden="false" customHeight="false" outlineLevel="0" collapsed="false">
      <c r="A266" s="167" t="s">
        <v>1284</v>
      </c>
      <c r="B266" s="167"/>
      <c r="C266" s="167"/>
      <c r="D266" s="167"/>
      <c r="E266" s="167"/>
      <c r="F266" s="166" t="n">
        <f aca="false">F265+F264</f>
        <v>351.42</v>
      </c>
    </row>
    <row r="267" customFormat="false" ht="15" hidden="false" customHeight="false" outlineLevel="0" collapsed="false">
      <c r="A267" s="170" t="s">
        <v>1354</v>
      </c>
      <c r="B267" s="170"/>
      <c r="C267" s="170"/>
      <c r="D267" s="170"/>
      <c r="E267" s="170"/>
      <c r="F267" s="170"/>
    </row>
    <row r="268" customFormat="false" ht="15" hidden="false" customHeight="false" outlineLevel="0" collapsed="false">
      <c r="A268" s="170" t="s">
        <v>1355</v>
      </c>
      <c r="B268" s="170"/>
      <c r="C268" s="170"/>
      <c r="D268" s="170"/>
      <c r="E268" s="170"/>
      <c r="F268" s="170"/>
    </row>
    <row r="269" customFormat="false" ht="15" hidden="false" customHeight="false" outlineLevel="0" collapsed="false">
      <c r="A269" s="178"/>
      <c r="B269" s="179"/>
      <c r="C269" s="179"/>
      <c r="D269" s="179"/>
      <c r="E269" s="179"/>
      <c r="F269" s="180"/>
    </row>
    <row r="270" customFormat="false" ht="14.25" hidden="false" customHeight="false" outlineLevel="0" collapsed="false">
      <c r="A270" s="176" t="s">
        <v>1386</v>
      </c>
      <c r="B270" s="176"/>
      <c r="C270" s="176"/>
      <c r="D270" s="176"/>
      <c r="E270" s="176"/>
      <c r="F270" s="176"/>
    </row>
    <row r="271" customFormat="false" ht="25.5" hidden="false" customHeight="true" outlineLevel="0" collapsed="false">
      <c r="A271" s="157" t="s">
        <v>1387</v>
      </c>
      <c r="B271" s="157"/>
      <c r="C271" s="157"/>
      <c r="D271" s="157"/>
      <c r="E271" s="157"/>
      <c r="F271" s="157"/>
    </row>
    <row r="272" customFormat="false" ht="15" hidden="false" customHeight="false" outlineLevel="0" collapsed="false">
      <c r="A272" s="158" t="s">
        <v>1337</v>
      </c>
      <c r="B272" s="158"/>
      <c r="C272" s="158"/>
      <c r="D272" s="158"/>
      <c r="E272" s="158"/>
      <c r="F272" s="158"/>
    </row>
    <row r="273" customFormat="false" ht="15" hidden="false" customHeight="false" outlineLevel="0" collapsed="false">
      <c r="A273" s="159" t="s">
        <v>1257</v>
      </c>
      <c r="B273" s="160" t="s">
        <v>1258</v>
      </c>
      <c r="C273" s="160" t="s">
        <v>1259</v>
      </c>
      <c r="D273" s="160" t="s">
        <v>1260</v>
      </c>
      <c r="E273" s="160" t="s">
        <v>1261</v>
      </c>
      <c r="F273" s="161" t="s">
        <v>1262</v>
      </c>
    </row>
    <row r="274" customFormat="false" ht="14.25" hidden="false" customHeight="false" outlineLevel="0" collapsed="false">
      <c r="A274" s="162" t="s">
        <v>1263</v>
      </c>
      <c r="B274" s="162"/>
      <c r="C274" s="162"/>
      <c r="D274" s="162"/>
      <c r="E274" s="162"/>
      <c r="F274" s="162"/>
    </row>
    <row r="275" customFormat="false" ht="45" hidden="false" customHeight="false" outlineLevel="0" collapsed="false">
      <c r="A275" s="159" t="s">
        <v>1388</v>
      </c>
      <c r="B275" s="163" t="s">
        <v>1389</v>
      </c>
      <c r="C275" s="160" t="s">
        <v>30</v>
      </c>
      <c r="D275" s="164" t="n">
        <v>1</v>
      </c>
      <c r="E275" s="165" t="n">
        <v>223.77</v>
      </c>
      <c r="F275" s="166" t="n">
        <f aca="false">ROUND(E275*D275,2)</f>
        <v>223.77</v>
      </c>
    </row>
    <row r="276" customFormat="false" ht="15" hidden="false" customHeight="false" outlineLevel="0" collapsed="false">
      <c r="A276" s="167" t="s">
        <v>1275</v>
      </c>
      <c r="B276" s="167"/>
      <c r="C276" s="167"/>
      <c r="D276" s="167"/>
      <c r="E276" s="167"/>
      <c r="F276" s="166" t="n">
        <f aca="false">SUM(F275:F275)</f>
        <v>223.77</v>
      </c>
    </row>
    <row r="277" customFormat="false" ht="14.25" hidden="false" customHeight="false" outlineLevel="0" collapsed="false">
      <c r="A277" s="162" t="s">
        <v>1276</v>
      </c>
      <c r="B277" s="162"/>
      <c r="C277" s="162"/>
      <c r="D277" s="162"/>
      <c r="E277" s="162"/>
      <c r="F277" s="162"/>
    </row>
    <row r="278" customFormat="false" ht="15" hidden="false" customHeight="false" outlineLevel="0" collapsed="false">
      <c r="A278" s="159" t="n">
        <v>2436</v>
      </c>
      <c r="B278" s="169" t="s">
        <v>1390</v>
      </c>
      <c r="C278" s="160" t="s">
        <v>1278</v>
      </c>
      <c r="D278" s="164" t="n">
        <v>0.3</v>
      </c>
      <c r="E278" s="165" t="n">
        <v>16.78</v>
      </c>
      <c r="F278" s="166" t="n">
        <f aca="false">ROUND(E278*D278,2)</f>
        <v>5.03</v>
      </c>
    </row>
    <row r="279" customFormat="false" ht="15" hidden="false" customHeight="false" outlineLevel="0" collapsed="false">
      <c r="A279" s="159" t="n">
        <v>6111</v>
      </c>
      <c r="B279" s="169" t="s">
        <v>1297</v>
      </c>
      <c r="C279" s="160" t="s">
        <v>1278</v>
      </c>
      <c r="D279" s="164" t="n">
        <v>0.3</v>
      </c>
      <c r="E279" s="165" t="n">
        <v>10.97</v>
      </c>
      <c r="F279" s="166" t="n">
        <f aca="false">ROUND(E279*D279,2)</f>
        <v>3.29</v>
      </c>
    </row>
    <row r="280" customFormat="false" ht="15" hidden="false" customHeight="false" outlineLevel="0" collapsed="false">
      <c r="A280" s="167" t="s">
        <v>1281</v>
      </c>
      <c r="B280" s="167"/>
      <c r="C280" s="167"/>
      <c r="D280" s="167"/>
      <c r="E280" s="167"/>
      <c r="F280" s="166" t="n">
        <f aca="false">SUM(F278:F279)</f>
        <v>8.32</v>
      </c>
    </row>
    <row r="281" customFormat="false" ht="15" hidden="false" customHeight="false" outlineLevel="0" collapsed="false">
      <c r="A281" s="167" t="s">
        <v>1282</v>
      </c>
      <c r="B281" s="167"/>
      <c r="C281" s="167"/>
      <c r="D281" s="167"/>
      <c r="E281" s="167"/>
      <c r="F281" s="166" t="n">
        <f aca="false">F280+F276</f>
        <v>232.09</v>
      </c>
    </row>
    <row r="282" customFormat="false" ht="15" hidden="false" customHeight="false" outlineLevel="0" collapsed="false">
      <c r="A282" s="167" t="s">
        <v>1283</v>
      </c>
      <c r="B282" s="167"/>
      <c r="C282" s="167"/>
      <c r="D282" s="167"/>
      <c r="E282" s="167"/>
      <c r="F282" s="166" t="n">
        <f aca="false">ROUND(F280*0.908,2)</f>
        <v>7.55</v>
      </c>
    </row>
    <row r="283" customFormat="false" ht="15" hidden="false" customHeight="false" outlineLevel="0" collapsed="false">
      <c r="A283" s="167" t="s">
        <v>1284</v>
      </c>
      <c r="B283" s="167"/>
      <c r="C283" s="167"/>
      <c r="D283" s="167"/>
      <c r="E283" s="167"/>
      <c r="F283" s="166" t="n">
        <f aca="false">F282+F281</f>
        <v>239.64</v>
      </c>
    </row>
    <row r="284" customFormat="false" ht="15" hidden="false" customHeight="false" outlineLevel="0" collapsed="false">
      <c r="A284" s="170" t="s">
        <v>1381</v>
      </c>
      <c r="B284" s="170"/>
      <c r="C284" s="170"/>
      <c r="D284" s="170"/>
      <c r="E284" s="170"/>
      <c r="F284" s="170"/>
    </row>
    <row r="285" customFormat="false" ht="13.8" hidden="false" customHeight="false" outlineLevel="0" collapsed="false">
      <c r="A285" s="190" t="s">
        <v>1391</v>
      </c>
      <c r="B285" s="190"/>
      <c r="C285" s="190"/>
      <c r="D285" s="190"/>
      <c r="E285" s="190"/>
      <c r="F285" s="190"/>
    </row>
    <row r="286" customFormat="false" ht="13.8" hidden="false" customHeight="false" outlineLevel="0" collapsed="false">
      <c r="A286" s="178"/>
      <c r="C286" s="179"/>
      <c r="D286" s="179"/>
      <c r="E286" s="179"/>
      <c r="F286" s="180"/>
    </row>
    <row r="288" customFormat="false" ht="25.45" hidden="false" customHeight="true" outlineLevel="0" collapsed="false">
      <c r="A288" s="191" t="s">
        <v>1392</v>
      </c>
      <c r="B288" s="191"/>
      <c r="C288" s="191"/>
      <c r="D288" s="191"/>
      <c r="E288" s="191"/>
      <c r="F288" s="191"/>
    </row>
    <row r="289" customFormat="false" ht="13.8" hidden="false" customHeight="false" outlineLevel="0" collapsed="false"/>
    <row r="290" customFormat="false" ht="13.8" hidden="false" customHeight="false" outlineLevel="0" collapsed="false"/>
    <row r="291" customFormat="false" ht="13.8" hidden="false" customHeight="false" outlineLevel="0" collapsed="false"/>
    <row r="292" customFormat="false" ht="13.8" hidden="false" customHeight="false" outlineLevel="0" collapsed="false"/>
    <row r="293" customFormat="false" ht="13.8" hidden="false" customHeight="false" outlineLevel="0" collapsed="false"/>
  </sheetData>
  <mergeCells count="191">
    <mergeCell ref="A1:F1"/>
    <mergeCell ref="A2:F2"/>
    <mergeCell ref="A3:F3"/>
    <mergeCell ref="A4:F4"/>
    <mergeCell ref="A5:F5"/>
    <mergeCell ref="A7:F7"/>
    <mergeCell ref="A17:E17"/>
    <mergeCell ref="A18:F18"/>
    <mergeCell ref="A22:E22"/>
    <mergeCell ref="A23:E23"/>
    <mergeCell ref="A24:E24"/>
    <mergeCell ref="A25:E25"/>
    <mergeCell ref="A26:F26"/>
    <mergeCell ref="A27:F27"/>
    <mergeCell ref="A29:F29"/>
    <mergeCell ref="A30:F30"/>
    <mergeCell ref="A31:F31"/>
    <mergeCell ref="A33:F33"/>
    <mergeCell ref="A36:E36"/>
    <mergeCell ref="A37:F37"/>
    <mergeCell ref="A40:E40"/>
    <mergeCell ref="A41:E41"/>
    <mergeCell ref="A42:E42"/>
    <mergeCell ref="A43:E43"/>
    <mergeCell ref="A44:F44"/>
    <mergeCell ref="A45:F45"/>
    <mergeCell ref="A47:F47"/>
    <mergeCell ref="A48:F48"/>
    <mergeCell ref="A49:F49"/>
    <mergeCell ref="A51:F51"/>
    <mergeCell ref="A55:E55"/>
    <mergeCell ref="A56:F56"/>
    <mergeCell ref="A59:E59"/>
    <mergeCell ref="A60:E60"/>
    <mergeCell ref="A61:E61"/>
    <mergeCell ref="A62:E62"/>
    <mergeCell ref="A63:F63"/>
    <mergeCell ref="A64:F64"/>
    <mergeCell ref="A66:F66"/>
    <mergeCell ref="A67:F67"/>
    <mergeCell ref="A68:F68"/>
    <mergeCell ref="A70:F70"/>
    <mergeCell ref="A73:E73"/>
    <mergeCell ref="A74:F74"/>
    <mergeCell ref="A77:E77"/>
    <mergeCell ref="A78:E78"/>
    <mergeCell ref="A79:E79"/>
    <mergeCell ref="A80:E80"/>
    <mergeCell ref="A81:F81"/>
    <mergeCell ref="A82:F82"/>
    <mergeCell ref="A84:F84"/>
    <mergeCell ref="A85:F85"/>
    <mergeCell ref="A86:F86"/>
    <mergeCell ref="A88:F88"/>
    <mergeCell ref="A90:E90"/>
    <mergeCell ref="A91:E91"/>
    <mergeCell ref="A92:E92"/>
    <mergeCell ref="A93:F93"/>
    <mergeCell ref="A94:F94"/>
    <mergeCell ref="A96:F96"/>
    <mergeCell ref="A97:F97"/>
    <mergeCell ref="A98:F98"/>
    <mergeCell ref="A100:F100"/>
    <mergeCell ref="A102:E102"/>
    <mergeCell ref="A103:F103"/>
    <mergeCell ref="A105:E105"/>
    <mergeCell ref="A106:E106"/>
    <mergeCell ref="A107:E107"/>
    <mergeCell ref="A108:E108"/>
    <mergeCell ref="A109:F109"/>
    <mergeCell ref="A110:F110"/>
    <mergeCell ref="A112:F112"/>
    <mergeCell ref="A113:F113"/>
    <mergeCell ref="A114:F114"/>
    <mergeCell ref="A116:F116"/>
    <mergeCell ref="A119:E119"/>
    <mergeCell ref="A120:F120"/>
    <mergeCell ref="A123:E123"/>
    <mergeCell ref="A124:E124"/>
    <mergeCell ref="A125:E125"/>
    <mergeCell ref="A126:E126"/>
    <mergeCell ref="A127:F127"/>
    <mergeCell ref="A130:F130"/>
    <mergeCell ref="A131:F131"/>
    <mergeCell ref="A132:F132"/>
    <mergeCell ref="A134:F134"/>
    <mergeCell ref="A138:E138"/>
    <mergeCell ref="A139:F139"/>
    <mergeCell ref="A142:E142"/>
    <mergeCell ref="A143:E143"/>
    <mergeCell ref="A144:E144"/>
    <mergeCell ref="A145:E145"/>
    <mergeCell ref="A146:F146"/>
    <mergeCell ref="A147:F147"/>
    <mergeCell ref="A150:F150"/>
    <mergeCell ref="A151:F151"/>
    <mergeCell ref="A152:F152"/>
    <mergeCell ref="A154:F154"/>
    <mergeCell ref="A159:E159"/>
    <mergeCell ref="A160:F160"/>
    <mergeCell ref="A162:E162"/>
    <mergeCell ref="A163:E163"/>
    <mergeCell ref="A164:E164"/>
    <mergeCell ref="A165:E165"/>
    <mergeCell ref="A166:F166"/>
    <mergeCell ref="A167:F167"/>
    <mergeCell ref="A169:F169"/>
    <mergeCell ref="A170:F170"/>
    <mergeCell ref="A171:F171"/>
    <mergeCell ref="A173:F173"/>
    <mergeCell ref="A175:E175"/>
    <mergeCell ref="A176:F176"/>
    <mergeCell ref="A178:E178"/>
    <mergeCell ref="A179:E179"/>
    <mergeCell ref="A180:E180"/>
    <mergeCell ref="A181:E181"/>
    <mergeCell ref="A182:F182"/>
    <mergeCell ref="A183:F183"/>
    <mergeCell ref="A185:F185"/>
    <mergeCell ref="A186:F186"/>
    <mergeCell ref="A187:F187"/>
    <mergeCell ref="A189:F189"/>
    <mergeCell ref="A193:E193"/>
    <mergeCell ref="A194:F194"/>
    <mergeCell ref="A197:E197"/>
    <mergeCell ref="A198:E198"/>
    <mergeCell ref="A199:E199"/>
    <mergeCell ref="A200:E200"/>
    <mergeCell ref="A201:F201"/>
    <mergeCell ref="A202:F202"/>
    <mergeCell ref="A204:F204"/>
    <mergeCell ref="A205:F205"/>
    <mergeCell ref="A206:F206"/>
    <mergeCell ref="A208:F208"/>
    <mergeCell ref="A210:E210"/>
    <mergeCell ref="A211:F211"/>
    <mergeCell ref="A214:E214"/>
    <mergeCell ref="A215:E215"/>
    <mergeCell ref="A216:E216"/>
    <mergeCell ref="A217:E217"/>
    <mergeCell ref="A218:F218"/>
    <mergeCell ref="A219:F219"/>
    <mergeCell ref="A221:F221"/>
    <mergeCell ref="A222:F222"/>
    <mergeCell ref="A223:F223"/>
    <mergeCell ref="A225:F225"/>
    <mergeCell ref="A227:E227"/>
    <mergeCell ref="A228:F228"/>
    <mergeCell ref="A230:E230"/>
    <mergeCell ref="A231:E231"/>
    <mergeCell ref="A232:E232"/>
    <mergeCell ref="A233:E233"/>
    <mergeCell ref="A234:F234"/>
    <mergeCell ref="A235:F235"/>
    <mergeCell ref="A237:F237"/>
    <mergeCell ref="A238:F238"/>
    <mergeCell ref="A239:F239"/>
    <mergeCell ref="A241:F241"/>
    <mergeCell ref="A243:E243"/>
    <mergeCell ref="A244:F244"/>
    <mergeCell ref="A247:E247"/>
    <mergeCell ref="A248:E248"/>
    <mergeCell ref="A249:E249"/>
    <mergeCell ref="A250:E250"/>
    <mergeCell ref="A251:F251"/>
    <mergeCell ref="A252:F252"/>
    <mergeCell ref="A254:F254"/>
    <mergeCell ref="A255:F255"/>
    <mergeCell ref="A256:F256"/>
    <mergeCell ref="A258:F258"/>
    <mergeCell ref="A260:E260"/>
    <mergeCell ref="A261:F261"/>
    <mergeCell ref="A263:E263"/>
    <mergeCell ref="A264:E264"/>
    <mergeCell ref="A265:E265"/>
    <mergeCell ref="A266:E266"/>
    <mergeCell ref="A267:F267"/>
    <mergeCell ref="A268:F268"/>
    <mergeCell ref="A270:F270"/>
    <mergeCell ref="A271:F271"/>
    <mergeCell ref="A272:F272"/>
    <mergeCell ref="A274:F274"/>
    <mergeCell ref="A276:E276"/>
    <mergeCell ref="A277:F277"/>
    <mergeCell ref="A280:E280"/>
    <mergeCell ref="A281:E281"/>
    <mergeCell ref="A282:E282"/>
    <mergeCell ref="A283:E283"/>
    <mergeCell ref="A284:F284"/>
    <mergeCell ref="A285:F285"/>
    <mergeCell ref="A288:F29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9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65536"/>
  <sheetViews>
    <sheetView showFormulas="false" showGridLines="true" showRowColHeaders="true" showZeros="true" rightToLeft="false" tabSelected="true" showOutlineSymbols="true" defaultGridColor="true" view="pageBreakPreview" topLeftCell="A9" colorId="64" zoomScale="80" zoomScaleNormal="80" zoomScalePageLayoutView="80" workbookViewId="0">
      <selection pane="topLeft" activeCell="E117" activeCellId="0" sqref="E117"/>
    </sheetView>
  </sheetViews>
  <sheetFormatPr defaultRowHeight="15" outlineLevelRow="0" outlineLevelCol="0"/>
  <cols>
    <col collapsed="false" customWidth="true" hidden="false" outlineLevel="0" max="1" min="1" style="0" width="9"/>
    <col collapsed="false" customWidth="true" hidden="false" outlineLevel="0" max="2" min="2" style="0" width="61.11"/>
    <col collapsed="false" customWidth="true" hidden="false" outlineLevel="0" max="3" min="3" style="0" width="16.3"/>
    <col collapsed="false" customWidth="true" hidden="false" outlineLevel="0" max="4" min="4" style="0" width="10.29"/>
    <col collapsed="false" customWidth="true" hidden="false" outlineLevel="0" max="5" min="5" style="0" width="14.24"/>
    <col collapsed="false" customWidth="true" hidden="false" outlineLevel="0" max="6" min="6" style="0" width="14.72"/>
    <col collapsed="false" customWidth="true" hidden="false" outlineLevel="0" max="7" min="7" style="0" width="15.04"/>
    <col collapsed="false" customWidth="true" hidden="false" outlineLevel="0" max="8" min="8" style="0" width="14.56"/>
    <col collapsed="false" customWidth="true" hidden="false" outlineLevel="0" max="9" min="9" style="0" width="14.88"/>
    <col collapsed="false" customWidth="true" hidden="false" outlineLevel="0" max="10" min="10" style="0" width="15.99"/>
    <col collapsed="false" customWidth="true" hidden="false" outlineLevel="0" max="11" min="11" style="0" width="16.14"/>
    <col collapsed="false" customWidth="true" hidden="false" outlineLevel="0" max="12" min="12" style="0" width="15.67"/>
    <col collapsed="false" customWidth="true" hidden="false" outlineLevel="0" max="13" min="13" style="0" width="15.52"/>
    <col collapsed="false" customWidth="true" hidden="false" outlineLevel="0" max="14" min="14" style="0" width="15.99"/>
    <col collapsed="false" customWidth="true" hidden="false" outlineLevel="0" max="257" min="15" style="0" width="9"/>
    <col collapsed="false" customWidth="true" hidden="false" outlineLevel="0" max="258" min="258" style="0" width="42.62"/>
    <col collapsed="false" customWidth="true" hidden="false" outlineLevel="0" max="259" min="259" style="0" width="14"/>
    <col collapsed="false" customWidth="true" hidden="false" outlineLevel="0" max="260" min="260" style="0" width="9.26"/>
    <col collapsed="false" customWidth="true" hidden="false" outlineLevel="0" max="261" min="261" style="0" width="11.25"/>
    <col collapsed="false" customWidth="true" hidden="false" outlineLevel="0" max="268" min="262" style="0" width="12.63"/>
    <col collapsed="false" customWidth="true" hidden="false" outlineLevel="0" max="269" min="269" style="0" width="10.5"/>
    <col collapsed="false" customWidth="true" hidden="false" outlineLevel="0" max="513" min="270" style="0" width="9"/>
    <col collapsed="false" customWidth="true" hidden="false" outlineLevel="0" max="514" min="514" style="0" width="42.62"/>
    <col collapsed="false" customWidth="true" hidden="false" outlineLevel="0" max="515" min="515" style="0" width="14"/>
    <col collapsed="false" customWidth="true" hidden="false" outlineLevel="0" max="516" min="516" style="0" width="9.26"/>
    <col collapsed="false" customWidth="true" hidden="false" outlineLevel="0" max="517" min="517" style="0" width="11.25"/>
    <col collapsed="false" customWidth="true" hidden="false" outlineLevel="0" max="524" min="518" style="0" width="12.63"/>
    <col collapsed="false" customWidth="true" hidden="false" outlineLevel="0" max="525" min="525" style="0" width="10.5"/>
    <col collapsed="false" customWidth="true" hidden="false" outlineLevel="0" max="769" min="526" style="0" width="9"/>
    <col collapsed="false" customWidth="true" hidden="false" outlineLevel="0" max="770" min="770" style="0" width="42.62"/>
    <col collapsed="false" customWidth="true" hidden="false" outlineLevel="0" max="771" min="771" style="0" width="14"/>
    <col collapsed="false" customWidth="true" hidden="false" outlineLevel="0" max="772" min="772" style="0" width="9.26"/>
    <col collapsed="false" customWidth="true" hidden="false" outlineLevel="0" max="773" min="773" style="0" width="11.25"/>
    <col collapsed="false" customWidth="true" hidden="false" outlineLevel="0" max="780" min="774" style="0" width="12.63"/>
    <col collapsed="false" customWidth="true" hidden="false" outlineLevel="0" max="781" min="781" style="0" width="10.5"/>
    <col collapsed="false" customWidth="true" hidden="false" outlineLevel="0" max="1025" min="782" style="0" width="9"/>
  </cols>
  <sheetData>
    <row r="1" customFormat="false" ht="18" hidden="false" customHeight="true" outlineLevel="0" collapsed="false">
      <c r="A1" s="192" t="s">
        <v>1393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customFormat="false" ht="18" hidden="false" customHeight="true" outlineLevel="0" collapsed="false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customFormat="false" ht="14.25" hidden="false" customHeight="false" outlineLevel="0" collapsed="false">
      <c r="A3" s="26"/>
      <c r="B3" s="26"/>
      <c r="C3" s="45"/>
      <c r="D3" s="21"/>
      <c r="E3" s="4"/>
      <c r="F3" s="26"/>
      <c r="G3" s="26"/>
      <c r="H3" s="26"/>
      <c r="I3" s="193"/>
      <c r="J3" s="193"/>
      <c r="K3" s="193"/>
      <c r="L3" s="193"/>
      <c r="M3" s="193"/>
      <c r="N3" s="193"/>
    </row>
    <row r="4" customFormat="false" ht="14.25" hidden="false" customHeight="false" outlineLevel="0" collapsed="false">
      <c r="A4" s="194" t="s">
        <v>1394</v>
      </c>
      <c r="B4" s="194"/>
      <c r="C4" s="194"/>
      <c r="D4" s="194"/>
      <c r="E4" s="194"/>
      <c r="F4" s="194"/>
      <c r="G4" s="194"/>
      <c r="H4" s="194"/>
      <c r="I4" s="194"/>
      <c r="J4" s="194"/>
      <c r="K4" s="195" t="s">
        <v>1395</v>
      </c>
      <c r="L4" s="195"/>
      <c r="M4" s="195"/>
      <c r="N4" s="195"/>
    </row>
    <row r="5" customFormat="false" ht="14.25" hidden="false" customHeight="false" outlineLevel="0" collapsed="false">
      <c r="A5" s="196" t="s">
        <v>1396</v>
      </c>
      <c r="B5" s="196"/>
      <c r="C5" s="196"/>
      <c r="D5" s="196"/>
      <c r="E5" s="196"/>
      <c r="F5" s="196"/>
      <c r="G5" s="196"/>
      <c r="H5" s="196"/>
      <c r="I5" s="196"/>
      <c r="J5" s="196"/>
      <c r="K5" s="195" t="s">
        <v>1397</v>
      </c>
      <c r="L5" s="195"/>
      <c r="M5" s="195"/>
      <c r="N5" s="195"/>
    </row>
    <row r="6" customFormat="false" ht="14.25" hidden="false" customHeight="false" outlineLevel="0" collapsed="false">
      <c r="A6" s="197" t="s">
        <v>5</v>
      </c>
      <c r="B6" s="197"/>
      <c r="C6" s="197"/>
      <c r="D6" s="197"/>
      <c r="E6" s="197"/>
      <c r="F6" s="197"/>
      <c r="G6" s="197"/>
      <c r="H6" s="197"/>
      <c r="I6" s="197"/>
      <c r="J6" s="197"/>
      <c r="K6" s="198" t="s">
        <v>1398</v>
      </c>
      <c r="L6" s="198"/>
      <c r="M6" s="198"/>
      <c r="N6" s="198"/>
    </row>
    <row r="7" customFormat="false" ht="14.25" hidden="false" customHeight="false" outlineLevel="0" collapsed="false">
      <c r="A7" s="199"/>
      <c r="B7" s="199"/>
      <c r="C7" s="199"/>
      <c r="D7" s="199"/>
      <c r="E7" s="199"/>
      <c r="F7" s="199"/>
      <c r="G7" s="199"/>
      <c r="H7" s="199"/>
      <c r="I7" s="199"/>
      <c r="J7" s="199"/>
      <c r="K7" s="198" t="s">
        <v>1399</v>
      </c>
      <c r="L7" s="198"/>
      <c r="M7" s="198"/>
      <c r="N7" s="198"/>
    </row>
    <row r="8" customFormat="false" ht="14.25" hidden="false" customHeight="false" outlineLevel="0" collapsed="false">
      <c r="A8" s="200" t="s">
        <v>1400</v>
      </c>
      <c r="B8" s="200"/>
      <c r="C8" s="200"/>
      <c r="D8" s="200"/>
      <c r="E8" s="200"/>
      <c r="F8" s="200"/>
      <c r="G8" s="200"/>
      <c r="H8" s="200"/>
      <c r="I8" s="200"/>
      <c r="J8" s="200"/>
      <c r="K8" s="51" t="s">
        <v>7</v>
      </c>
      <c r="L8" s="51"/>
      <c r="M8" s="51"/>
      <c r="N8" s="51"/>
    </row>
    <row r="10" customFormat="false" ht="14.25" hidden="false" customHeight="false" outlineLevel="0" collapsed="false">
      <c r="A10" s="201" t="s">
        <v>10</v>
      </c>
      <c r="B10" s="202" t="s">
        <v>13</v>
      </c>
      <c r="C10" s="202" t="s">
        <v>18</v>
      </c>
      <c r="D10" s="202" t="s">
        <v>1401</v>
      </c>
      <c r="E10" s="202" t="n">
        <v>1</v>
      </c>
      <c r="F10" s="202" t="n">
        <v>2</v>
      </c>
      <c r="G10" s="202" t="n">
        <v>3</v>
      </c>
      <c r="H10" s="202" t="n">
        <v>4</v>
      </c>
      <c r="I10" s="202" t="n">
        <v>5</v>
      </c>
      <c r="J10" s="202" t="n">
        <v>6</v>
      </c>
      <c r="K10" s="202" t="n">
        <v>7</v>
      </c>
      <c r="L10" s="203" t="n">
        <v>8</v>
      </c>
      <c r="M10" s="202" t="n">
        <v>9</v>
      </c>
      <c r="N10" s="204" t="n">
        <v>10</v>
      </c>
    </row>
    <row r="11" customFormat="false" ht="14.25" hidden="false" customHeight="false" outlineLevel="0" collapsed="false">
      <c r="A11" s="205"/>
      <c r="B11" s="206"/>
      <c r="C11" s="206"/>
      <c r="D11" s="207"/>
      <c r="E11" s="208"/>
      <c r="F11" s="208"/>
      <c r="G11" s="208"/>
      <c r="H11" s="208"/>
      <c r="I11" s="208"/>
      <c r="J11" s="208"/>
      <c r="K11" s="209"/>
      <c r="L11" s="208"/>
      <c r="M11" s="208"/>
      <c r="N11" s="208"/>
    </row>
    <row r="12" customFormat="false" ht="14.25" hidden="false" customHeight="false" outlineLevel="0" collapsed="false">
      <c r="A12" s="210" t="n">
        <v>1</v>
      </c>
      <c r="B12" s="211" t="s">
        <v>19</v>
      </c>
      <c r="C12" s="212" t="n">
        <f aca="false">'TIPO 1 - 127V_BLOCOS'!J28</f>
        <v>65539.3647536</v>
      </c>
      <c r="D12" s="213" t="n">
        <f aca="false">C12/C61</f>
        <v>0.0254251434318608</v>
      </c>
      <c r="E12" s="214" t="n">
        <v>1</v>
      </c>
      <c r="F12" s="215"/>
      <c r="G12" s="216"/>
      <c r="H12" s="216"/>
      <c r="I12" s="216"/>
      <c r="J12" s="216"/>
      <c r="K12" s="217"/>
      <c r="L12" s="216"/>
      <c r="M12" s="218"/>
      <c r="N12" s="216"/>
    </row>
    <row r="13" customFormat="false" ht="14.25" hidden="false" customHeight="false" outlineLevel="0" collapsed="false">
      <c r="A13" s="210"/>
      <c r="B13" s="219"/>
      <c r="C13" s="212"/>
      <c r="D13" s="213"/>
      <c r="E13" s="220" t="n">
        <f aca="false">C12*E12</f>
        <v>65539.3647536</v>
      </c>
      <c r="F13" s="220"/>
      <c r="G13" s="216"/>
      <c r="H13" s="216"/>
      <c r="I13" s="216"/>
      <c r="J13" s="216"/>
      <c r="K13" s="217"/>
      <c r="L13" s="216"/>
      <c r="M13" s="218"/>
      <c r="N13" s="216"/>
    </row>
    <row r="14" customFormat="false" ht="14.25" hidden="false" customHeight="false" outlineLevel="0" collapsed="false">
      <c r="A14" s="210" t="n">
        <v>2</v>
      </c>
      <c r="B14" s="221" t="s">
        <v>1402</v>
      </c>
      <c r="C14" s="212" t="n">
        <f aca="false">'TIPO 1 - 127V_BLOCOS'!J44</f>
        <v>35334.4006209</v>
      </c>
      <c r="D14" s="213" t="n">
        <f aca="false">C14/C61</f>
        <v>0.0137075207738547</v>
      </c>
      <c r="E14" s="214" t="n">
        <v>0.15</v>
      </c>
      <c r="F14" s="214" t="n">
        <v>0.85</v>
      </c>
      <c r="G14" s="215"/>
      <c r="H14" s="216"/>
      <c r="I14" s="216"/>
      <c r="J14" s="216"/>
      <c r="K14" s="217"/>
      <c r="L14" s="216"/>
      <c r="M14" s="218"/>
      <c r="N14" s="216"/>
    </row>
    <row r="15" customFormat="false" ht="14.25" hidden="false" customHeight="false" outlineLevel="0" collapsed="false">
      <c r="A15" s="210"/>
      <c r="B15" s="219"/>
      <c r="C15" s="212"/>
      <c r="D15" s="213"/>
      <c r="E15" s="220" t="n">
        <f aca="false">$C14*E14</f>
        <v>5300.160093135</v>
      </c>
      <c r="F15" s="220" t="n">
        <f aca="false">$C14*F14</f>
        <v>30034.240527765</v>
      </c>
      <c r="G15" s="220"/>
      <c r="H15" s="216"/>
      <c r="I15" s="216"/>
      <c r="J15" s="216"/>
      <c r="K15" s="217"/>
      <c r="L15" s="216"/>
      <c r="M15" s="218"/>
      <c r="N15" s="216"/>
    </row>
    <row r="16" customFormat="false" ht="14.25" hidden="false" customHeight="false" outlineLevel="0" collapsed="false">
      <c r="A16" s="210" t="n">
        <v>3</v>
      </c>
      <c r="B16" s="221" t="s">
        <v>1403</v>
      </c>
      <c r="C16" s="212" t="n">
        <f aca="false">'TIPO 1 - 127V_BLOCOS'!J86</f>
        <v>134670.3798648</v>
      </c>
      <c r="D16" s="213" t="n">
        <f aca="false">C16/C61</f>
        <v>0.0522436208675283</v>
      </c>
      <c r="E16" s="222"/>
      <c r="F16" s="214" t="n">
        <v>0.7</v>
      </c>
      <c r="G16" s="214" t="n">
        <v>0.3</v>
      </c>
      <c r="H16" s="216"/>
      <c r="I16" s="216"/>
      <c r="J16" s="216"/>
      <c r="K16" s="217"/>
      <c r="L16" s="216"/>
      <c r="M16" s="218"/>
      <c r="N16" s="216"/>
    </row>
    <row r="17" customFormat="false" ht="14.25" hidden="false" customHeight="false" outlineLevel="0" collapsed="false">
      <c r="A17" s="210"/>
      <c r="B17" s="219"/>
      <c r="C17" s="212"/>
      <c r="D17" s="213"/>
      <c r="E17" s="220"/>
      <c r="F17" s="220" t="n">
        <f aca="false">C16*F16</f>
        <v>94269.26590536</v>
      </c>
      <c r="G17" s="220" t="n">
        <f aca="false">C16*G16</f>
        <v>40401.11395944</v>
      </c>
      <c r="H17" s="216"/>
      <c r="I17" s="216"/>
      <c r="J17" s="216"/>
      <c r="K17" s="217"/>
      <c r="L17" s="216"/>
      <c r="M17" s="218"/>
      <c r="N17" s="216"/>
    </row>
    <row r="18" customFormat="false" ht="14.25" hidden="false" customHeight="false" outlineLevel="0" collapsed="false">
      <c r="A18" s="210" t="n">
        <v>4</v>
      </c>
      <c r="B18" s="221" t="s">
        <v>148</v>
      </c>
      <c r="C18" s="212" t="n">
        <f aca="false">'TIPO 1 - 127V_BLOCOS'!J116</f>
        <v>122013.9170409</v>
      </c>
      <c r="D18" s="213" t="n">
        <f aca="false">C18/C61</f>
        <v>0.0473337108638614</v>
      </c>
      <c r="E18" s="216"/>
      <c r="F18" s="214" t="n">
        <v>0.1</v>
      </c>
      <c r="G18" s="214" t="n">
        <v>0.7</v>
      </c>
      <c r="H18" s="214" t="n">
        <v>0.2</v>
      </c>
      <c r="I18" s="223"/>
      <c r="J18" s="223"/>
      <c r="K18" s="224"/>
      <c r="L18" s="223"/>
      <c r="M18" s="218"/>
      <c r="N18" s="216"/>
    </row>
    <row r="19" customFormat="false" ht="14.25" hidden="false" customHeight="false" outlineLevel="0" collapsed="false">
      <c r="A19" s="210"/>
      <c r="B19" s="219"/>
      <c r="C19" s="212"/>
      <c r="D19" s="213"/>
      <c r="E19" s="216"/>
      <c r="F19" s="220" t="n">
        <f aca="false">C18*F18</f>
        <v>12201.39170409</v>
      </c>
      <c r="G19" s="220" t="n">
        <f aca="false">C18*G18</f>
        <v>85409.74192863</v>
      </c>
      <c r="H19" s="220" t="n">
        <f aca="false">C18*H18</f>
        <v>24402.78340818</v>
      </c>
      <c r="I19" s="220"/>
      <c r="J19" s="220"/>
      <c r="K19" s="217"/>
      <c r="L19" s="216"/>
      <c r="M19" s="218"/>
      <c r="N19" s="216"/>
    </row>
    <row r="20" customFormat="false" ht="14.25" hidden="false" customHeight="false" outlineLevel="0" collapsed="false">
      <c r="A20" s="210" t="n">
        <v>5</v>
      </c>
      <c r="B20" s="221" t="s">
        <v>1404</v>
      </c>
      <c r="C20" s="212" t="n">
        <f aca="false">'TIPO 1 - 127V_BLOCOS'!J131</f>
        <v>117573.1771241</v>
      </c>
      <c r="D20" s="213" t="n">
        <f aca="false">C20/C61</f>
        <v>0.0456109836181411</v>
      </c>
      <c r="E20" s="216"/>
      <c r="F20" s="222"/>
      <c r="G20" s="214" t="n">
        <v>0.15</v>
      </c>
      <c r="H20" s="214" t="n">
        <v>0.4</v>
      </c>
      <c r="I20" s="214" t="n">
        <v>0.45</v>
      </c>
      <c r="J20" s="225"/>
      <c r="K20" s="225"/>
      <c r="L20" s="216"/>
      <c r="M20" s="218"/>
      <c r="N20" s="216"/>
    </row>
    <row r="21" customFormat="false" ht="14.25" hidden="false" customHeight="false" outlineLevel="0" collapsed="false">
      <c r="A21" s="210"/>
      <c r="B21" s="216"/>
      <c r="C21" s="212"/>
      <c r="D21" s="213"/>
      <c r="E21" s="216"/>
      <c r="F21" s="220"/>
      <c r="G21" s="220" t="n">
        <f aca="false">$C20*G20</f>
        <v>17635.976568615</v>
      </c>
      <c r="H21" s="220" t="n">
        <f aca="false">$C20*H20</f>
        <v>47029.27084964</v>
      </c>
      <c r="I21" s="220" t="n">
        <f aca="false">$C20*I20</f>
        <v>52907.929705845</v>
      </c>
      <c r="J21" s="220"/>
      <c r="K21" s="226"/>
      <c r="L21" s="216"/>
      <c r="M21" s="218"/>
      <c r="N21" s="216"/>
    </row>
    <row r="22" customFormat="false" ht="14.25" hidden="false" customHeight="false" outlineLevel="0" collapsed="false">
      <c r="A22" s="210" t="n">
        <v>6</v>
      </c>
      <c r="B22" s="47" t="s">
        <v>210</v>
      </c>
      <c r="C22" s="212" t="n">
        <f aca="false">'TIPO 1 - 127V_BLOCOS'!J186</f>
        <v>301306.6940923</v>
      </c>
      <c r="D22" s="213" t="n">
        <f aca="false">C22/C61</f>
        <v>0.116888009871285</v>
      </c>
      <c r="E22" s="216"/>
      <c r="F22" s="216"/>
      <c r="G22" s="216"/>
      <c r="H22" s="225"/>
      <c r="I22" s="214" t="n">
        <v>0.1</v>
      </c>
      <c r="J22" s="214" t="n">
        <v>0.4</v>
      </c>
      <c r="K22" s="214" t="n">
        <v>0.3</v>
      </c>
      <c r="L22" s="214" t="n">
        <v>0.2</v>
      </c>
      <c r="M22" s="218"/>
      <c r="N22" s="216"/>
    </row>
    <row r="23" customFormat="false" ht="14.25" hidden="false" customHeight="false" outlineLevel="0" collapsed="false">
      <c r="A23" s="210"/>
      <c r="B23" s="216"/>
      <c r="C23" s="212"/>
      <c r="D23" s="213"/>
      <c r="E23" s="216"/>
      <c r="F23" s="216"/>
      <c r="G23" s="216"/>
      <c r="H23" s="220"/>
      <c r="I23" s="220" t="n">
        <f aca="false">$C22*I22</f>
        <v>30130.66940923</v>
      </c>
      <c r="J23" s="220" t="n">
        <f aca="false">$C22*J22</f>
        <v>120522.67763692</v>
      </c>
      <c r="K23" s="226" t="n">
        <f aca="false">$C22*K22</f>
        <v>90392.00822769</v>
      </c>
      <c r="L23" s="220" t="n">
        <f aca="false">$C22*L22</f>
        <v>60261.33881846</v>
      </c>
      <c r="M23" s="227"/>
      <c r="N23" s="216"/>
    </row>
    <row r="24" customFormat="false" ht="14.25" hidden="false" customHeight="false" outlineLevel="0" collapsed="false">
      <c r="A24" s="210" t="n">
        <v>7</v>
      </c>
      <c r="B24" s="47" t="s">
        <v>1405</v>
      </c>
      <c r="C24" s="212" t="n">
        <f aca="false">'TIPO 1 - 127V_BLOCOS'!J197</f>
        <v>381099.1611548</v>
      </c>
      <c r="D24" s="213" t="n">
        <f aca="false">C24/C61</f>
        <v>0.147842458811601</v>
      </c>
      <c r="E24" s="216"/>
      <c r="F24" s="216"/>
      <c r="G24" s="214" t="n">
        <v>0.25</v>
      </c>
      <c r="H24" s="214" t="n">
        <v>0.35</v>
      </c>
      <c r="I24" s="214" t="n">
        <v>0.25</v>
      </c>
      <c r="J24" s="214" t="n">
        <v>0.15</v>
      </c>
      <c r="K24" s="224"/>
      <c r="L24" s="223"/>
      <c r="M24" s="218"/>
      <c r="N24" s="216"/>
    </row>
    <row r="25" customFormat="false" ht="14.25" hidden="false" customHeight="false" outlineLevel="0" collapsed="false">
      <c r="A25" s="210"/>
      <c r="B25" s="216"/>
      <c r="C25" s="212"/>
      <c r="D25" s="213"/>
      <c r="E25" s="216"/>
      <c r="F25" s="216"/>
      <c r="G25" s="220" t="n">
        <f aca="false">$C24*G24</f>
        <v>95274.7902887</v>
      </c>
      <c r="H25" s="220" t="n">
        <f aca="false">$C24*H24</f>
        <v>133384.70640418</v>
      </c>
      <c r="I25" s="220" t="n">
        <f aca="false">$C24*I24</f>
        <v>95274.7902887</v>
      </c>
      <c r="J25" s="220" t="n">
        <f aca="false">J24*C24</f>
        <v>57164.87417322</v>
      </c>
      <c r="K25" s="226"/>
      <c r="L25" s="220"/>
      <c r="M25" s="218"/>
      <c r="N25" s="216"/>
    </row>
    <row r="26" customFormat="false" ht="14.25" hidden="false" customHeight="false" outlineLevel="0" collapsed="false">
      <c r="A26" s="210" t="n">
        <v>8</v>
      </c>
      <c r="B26" s="47" t="s">
        <v>352</v>
      </c>
      <c r="C26" s="212" t="n">
        <f aca="false">'TIPO 1 - 127V_BLOCOS'!J202</f>
        <v>18382.666569</v>
      </c>
      <c r="D26" s="213" t="n">
        <f aca="false">C26/C61</f>
        <v>0.00713131620872516</v>
      </c>
      <c r="E26" s="216"/>
      <c r="F26" s="223"/>
      <c r="G26" s="214" t="n">
        <v>1</v>
      </c>
      <c r="H26" s="225"/>
      <c r="I26" s="225"/>
      <c r="J26" s="225"/>
      <c r="K26" s="228"/>
      <c r="L26" s="223"/>
      <c r="M26" s="218"/>
      <c r="N26" s="216"/>
    </row>
    <row r="27" customFormat="false" ht="14.25" hidden="false" customHeight="false" outlineLevel="0" collapsed="false">
      <c r="A27" s="210"/>
      <c r="B27" s="216"/>
      <c r="C27" s="212"/>
      <c r="D27" s="213"/>
      <c r="E27" s="216"/>
      <c r="F27" s="220"/>
      <c r="G27" s="220" t="n">
        <f aca="false">$C26*G26</f>
        <v>18382.666569</v>
      </c>
      <c r="H27" s="220"/>
      <c r="I27" s="220"/>
      <c r="J27" s="220"/>
      <c r="K27" s="226"/>
      <c r="L27" s="220"/>
      <c r="M27" s="218"/>
      <c r="N27" s="216"/>
    </row>
    <row r="28" customFormat="false" ht="14.25" hidden="false" customHeight="false" outlineLevel="0" collapsed="false">
      <c r="A28" s="210" t="n">
        <v>9</v>
      </c>
      <c r="B28" s="47" t="s">
        <v>1406</v>
      </c>
      <c r="C28" s="212" t="n">
        <f aca="false">'TIPO 1 - 127V_BLOCOS'!J216</f>
        <v>354116.2752792</v>
      </c>
      <c r="D28" s="213" t="n">
        <f aca="false">C28/C61</f>
        <v>0.137374799471724</v>
      </c>
      <c r="E28" s="216"/>
      <c r="F28" s="216"/>
      <c r="G28" s="216"/>
      <c r="H28" s="214" t="n">
        <v>0.15</v>
      </c>
      <c r="I28" s="214" t="n">
        <v>0.2</v>
      </c>
      <c r="J28" s="214" t="n">
        <v>0.2</v>
      </c>
      <c r="K28" s="214" t="n">
        <v>0.2</v>
      </c>
      <c r="L28" s="214" t="n">
        <v>0.2</v>
      </c>
      <c r="M28" s="214" t="n">
        <v>0.05</v>
      </c>
      <c r="N28" s="216"/>
    </row>
    <row r="29" customFormat="false" ht="14.25" hidden="false" customHeight="false" outlineLevel="0" collapsed="false">
      <c r="A29" s="210"/>
      <c r="B29" s="216"/>
      <c r="C29" s="212"/>
      <c r="D29" s="213"/>
      <c r="E29" s="216"/>
      <c r="F29" s="216"/>
      <c r="G29" s="216"/>
      <c r="H29" s="220" t="n">
        <f aca="false">$C28*H28</f>
        <v>53117.44129188</v>
      </c>
      <c r="I29" s="220" t="n">
        <f aca="false">$C28*I28</f>
        <v>70823.25505584</v>
      </c>
      <c r="J29" s="220" t="n">
        <f aca="false">$C28*J28</f>
        <v>70823.25505584</v>
      </c>
      <c r="K29" s="229" t="n">
        <f aca="false">K28*C28</f>
        <v>70823.25505584</v>
      </c>
      <c r="L29" s="230" t="n">
        <f aca="false">L28*C28</f>
        <v>70823.25505584</v>
      </c>
      <c r="M29" s="227" t="n">
        <f aca="false">M28*C28</f>
        <v>17705.81376396</v>
      </c>
      <c r="N29" s="216"/>
    </row>
    <row r="30" customFormat="false" ht="14.25" hidden="false" customHeight="false" outlineLevel="0" collapsed="false">
      <c r="A30" s="210" t="n">
        <v>10</v>
      </c>
      <c r="B30" s="47" t="s">
        <v>1407</v>
      </c>
      <c r="C30" s="212" t="n">
        <f aca="false">'TIPO 1 - 127V_BLOCOS'!J241</f>
        <v>255484.7274176</v>
      </c>
      <c r="D30" s="213" t="n">
        <f aca="false">C30/C61</f>
        <v>0.0991119743632478</v>
      </c>
      <c r="E30" s="216"/>
      <c r="F30" s="216"/>
      <c r="G30" s="216"/>
      <c r="H30" s="214" t="n">
        <v>0.15</v>
      </c>
      <c r="I30" s="214" t="n">
        <v>0.15</v>
      </c>
      <c r="J30" s="214" t="n">
        <v>0.25</v>
      </c>
      <c r="K30" s="214" t="n">
        <v>0.2</v>
      </c>
      <c r="L30" s="214" t="n">
        <v>0.25</v>
      </c>
      <c r="M30" s="218"/>
      <c r="N30" s="216"/>
    </row>
    <row r="31" customFormat="false" ht="14.25" hidden="false" customHeight="false" outlineLevel="0" collapsed="false">
      <c r="A31" s="210"/>
      <c r="B31" s="216"/>
      <c r="C31" s="212"/>
      <c r="D31" s="213"/>
      <c r="E31" s="216"/>
      <c r="F31" s="216"/>
      <c r="G31" s="216"/>
      <c r="H31" s="220" t="n">
        <f aca="false">$C30*H30</f>
        <v>38322.70911264</v>
      </c>
      <c r="I31" s="220" t="n">
        <f aca="false">$C30*I30</f>
        <v>38322.70911264</v>
      </c>
      <c r="J31" s="220" t="n">
        <f aca="false">$C30*J30</f>
        <v>63871.1818544</v>
      </c>
      <c r="K31" s="226" t="n">
        <f aca="false">K30*C30</f>
        <v>51096.94548352</v>
      </c>
      <c r="L31" s="220" t="n">
        <f aca="false">L30*C30</f>
        <v>63871.1818544</v>
      </c>
      <c r="M31" s="218"/>
      <c r="N31" s="216"/>
    </row>
    <row r="32" customFormat="false" ht="14.25" hidden="false" customHeight="false" outlineLevel="0" collapsed="false">
      <c r="A32" s="210" t="n">
        <v>11</v>
      </c>
      <c r="B32" s="47" t="s">
        <v>1408</v>
      </c>
      <c r="C32" s="212" t="n">
        <f aca="false">'TIPO 1 - 127V_BLOCOS'!J253</f>
        <v>150124.7273412</v>
      </c>
      <c r="D32" s="213" t="n">
        <f aca="false">C32/C61</f>
        <v>0.0582389338021368</v>
      </c>
      <c r="E32" s="216"/>
      <c r="F32" s="216"/>
      <c r="G32" s="216"/>
      <c r="H32" s="225"/>
      <c r="I32" s="225"/>
      <c r="J32" s="225"/>
      <c r="K32" s="214" t="n">
        <v>0.3</v>
      </c>
      <c r="L32" s="214" t="n">
        <v>0.25</v>
      </c>
      <c r="M32" s="214" t="n">
        <v>0.4</v>
      </c>
      <c r="N32" s="214" t="n">
        <v>0.05</v>
      </c>
    </row>
    <row r="33" customFormat="false" ht="14.25" hidden="false" customHeight="false" outlineLevel="0" collapsed="false">
      <c r="A33" s="210"/>
      <c r="B33" s="216"/>
      <c r="C33" s="212"/>
      <c r="D33" s="213"/>
      <c r="E33" s="216"/>
      <c r="F33" s="216"/>
      <c r="G33" s="216"/>
      <c r="H33" s="220"/>
      <c r="I33" s="220"/>
      <c r="J33" s="220"/>
      <c r="K33" s="231" t="n">
        <f aca="false">K32*$C32</f>
        <v>45037.41820236</v>
      </c>
      <c r="L33" s="231" t="n">
        <f aca="false">L32*$C32</f>
        <v>37531.1818353</v>
      </c>
      <c r="M33" s="231" t="n">
        <f aca="false">M32*$C32</f>
        <v>60049.89093648</v>
      </c>
      <c r="N33" s="232" t="n">
        <f aca="false">N32*$C32</f>
        <v>7506.23636706</v>
      </c>
    </row>
    <row r="34" customFormat="false" ht="14.25" hidden="false" customHeight="false" outlineLevel="0" collapsed="false">
      <c r="A34" s="210" t="n">
        <v>12</v>
      </c>
      <c r="B34" s="47" t="s">
        <v>461</v>
      </c>
      <c r="C34" s="212" t="n">
        <f aca="false">'TIPO 1 - 127V_BLOCOS'!J328</f>
        <v>41464.27939</v>
      </c>
      <c r="D34" s="213" t="n">
        <f aca="false">C34/C61</f>
        <v>0.016085527449846</v>
      </c>
      <c r="E34" s="216"/>
      <c r="F34" s="216"/>
      <c r="G34" s="216"/>
      <c r="H34" s="214" t="n">
        <v>0.1</v>
      </c>
      <c r="I34" s="214" t="n">
        <v>0.2</v>
      </c>
      <c r="J34" s="214" t="n">
        <v>0.3</v>
      </c>
      <c r="K34" s="214" t="n">
        <v>0.2</v>
      </c>
      <c r="L34" s="214" t="n">
        <v>0.1</v>
      </c>
      <c r="M34" s="214" t="n">
        <v>0.1</v>
      </c>
      <c r="N34" s="216"/>
    </row>
    <row r="35" customFormat="false" ht="14.25" hidden="false" customHeight="false" outlineLevel="0" collapsed="false">
      <c r="A35" s="210"/>
      <c r="B35" s="216"/>
      <c r="C35" s="212"/>
      <c r="D35" s="213"/>
      <c r="E35" s="216"/>
      <c r="F35" s="216"/>
      <c r="G35" s="216"/>
      <c r="H35" s="220" t="n">
        <f aca="false">$C34*H34</f>
        <v>4146.427939</v>
      </c>
      <c r="I35" s="220" t="n">
        <f aca="false">$C34*I34</f>
        <v>8292.855878</v>
      </c>
      <c r="J35" s="220" t="n">
        <f aca="false">$C34*J34</f>
        <v>12439.283817</v>
      </c>
      <c r="K35" s="231" t="n">
        <f aca="false">K34*C34</f>
        <v>8292.855878</v>
      </c>
      <c r="L35" s="232" t="n">
        <f aca="false">L34*C34</f>
        <v>4146.427939</v>
      </c>
      <c r="M35" s="218" t="n">
        <f aca="false">M34*C34</f>
        <v>4146.427939</v>
      </c>
      <c r="N35" s="216"/>
    </row>
    <row r="36" customFormat="false" ht="14.25" hidden="false" customHeight="false" outlineLevel="0" collapsed="false">
      <c r="A36" s="210" t="n">
        <v>13</v>
      </c>
      <c r="B36" s="96" t="s">
        <v>619</v>
      </c>
      <c r="C36" s="212" t="n">
        <f aca="false">'TIPO 1 - 127V_BLOCOS'!J340</f>
        <v>17297.96106</v>
      </c>
      <c r="D36" s="213" t="n">
        <f aca="false">C36/C61</f>
        <v>0.00671051882609353</v>
      </c>
      <c r="E36" s="216"/>
      <c r="F36" s="223"/>
      <c r="G36" s="223"/>
      <c r="H36" s="223"/>
      <c r="I36" s="214" t="n">
        <v>0.2</v>
      </c>
      <c r="J36" s="214" t="n">
        <v>0.2</v>
      </c>
      <c r="K36" s="214" t="n">
        <v>0.3</v>
      </c>
      <c r="L36" s="214" t="n">
        <v>0.25</v>
      </c>
      <c r="M36" s="214" t="n">
        <v>0.05</v>
      </c>
      <c r="N36" s="216"/>
    </row>
    <row r="37" customFormat="false" ht="14.25" hidden="false" customHeight="false" outlineLevel="0" collapsed="false">
      <c r="A37" s="210"/>
      <c r="B37" s="216"/>
      <c r="C37" s="212"/>
      <c r="D37" s="213"/>
      <c r="E37" s="216"/>
      <c r="F37" s="220"/>
      <c r="G37" s="220"/>
      <c r="H37" s="220"/>
      <c r="I37" s="220" t="n">
        <f aca="false">$C36*I36</f>
        <v>3459.592212</v>
      </c>
      <c r="J37" s="220" t="n">
        <f aca="false">$C36*J36</f>
        <v>3459.592212</v>
      </c>
      <c r="K37" s="226" t="n">
        <f aca="false">$C36*K36</f>
        <v>5189.388318</v>
      </c>
      <c r="L37" s="220" t="n">
        <f aca="false">$C36*L36</f>
        <v>4324.490265</v>
      </c>
      <c r="M37" s="227" t="n">
        <f aca="false">M36*C36</f>
        <v>864.898053</v>
      </c>
      <c r="N37" s="216"/>
    </row>
    <row r="38" customFormat="false" ht="14.25" hidden="false" customHeight="false" outlineLevel="0" collapsed="false">
      <c r="A38" s="210" t="n">
        <v>14</v>
      </c>
      <c r="B38" s="47" t="s">
        <v>639</v>
      </c>
      <c r="C38" s="212" t="n">
        <f aca="false">'TIPO 1 - 127V_BLOCOS'!J383</f>
        <v>42272.26283</v>
      </c>
      <c r="D38" s="213" t="n">
        <f aca="false">C38/C61</f>
        <v>0.0163989741078934</v>
      </c>
      <c r="E38" s="216"/>
      <c r="F38" s="223"/>
      <c r="G38" s="223"/>
      <c r="H38" s="214" t="n">
        <v>0.2</v>
      </c>
      <c r="I38" s="214" t="n">
        <v>0.2</v>
      </c>
      <c r="J38" s="214" t="n">
        <v>0.2</v>
      </c>
      <c r="K38" s="214" t="n">
        <v>0.2</v>
      </c>
      <c r="L38" s="214" t="n">
        <v>0.2</v>
      </c>
      <c r="M38" s="218"/>
      <c r="N38" s="216"/>
    </row>
    <row r="39" customFormat="false" ht="14.25" hidden="false" customHeight="false" outlineLevel="0" collapsed="false">
      <c r="A39" s="210"/>
      <c r="B39" s="216"/>
      <c r="C39" s="212"/>
      <c r="D39" s="213"/>
      <c r="E39" s="216"/>
      <c r="F39" s="220"/>
      <c r="G39" s="220"/>
      <c r="H39" s="220" t="n">
        <f aca="false">$C38*H38</f>
        <v>8454.452566</v>
      </c>
      <c r="I39" s="220" t="n">
        <f aca="false">$C38*I38</f>
        <v>8454.452566</v>
      </c>
      <c r="J39" s="220" t="n">
        <f aca="false">$C38*J38</f>
        <v>8454.452566</v>
      </c>
      <c r="K39" s="226" t="n">
        <f aca="false">$C38*K38</f>
        <v>8454.452566</v>
      </c>
      <c r="L39" s="220" t="n">
        <f aca="false">$C38*L38</f>
        <v>8454.452566</v>
      </c>
      <c r="M39" s="218"/>
      <c r="N39" s="216"/>
    </row>
    <row r="40" customFormat="false" ht="14.25" hidden="false" customHeight="false" outlineLevel="0" collapsed="false">
      <c r="A40" s="210" t="n">
        <v>15</v>
      </c>
      <c r="B40" s="47" t="s">
        <v>1409</v>
      </c>
      <c r="C40" s="212" t="n">
        <f aca="false">'TIPO 1 - 127V_BLOCOS'!J416</f>
        <v>75047.645224</v>
      </c>
      <c r="D40" s="213" t="n">
        <f aca="false">C40/C61</f>
        <v>0.0291137570712996</v>
      </c>
      <c r="E40" s="216"/>
      <c r="F40" s="222"/>
      <c r="G40" s="225"/>
      <c r="H40" s="225"/>
      <c r="I40" s="225"/>
      <c r="J40" s="214" t="n">
        <v>0.1</v>
      </c>
      <c r="K40" s="214" t="n">
        <v>0.2</v>
      </c>
      <c r="L40" s="214" t="n">
        <v>0.3</v>
      </c>
      <c r="M40" s="214" t="n">
        <v>0.4</v>
      </c>
      <c r="N40" s="216"/>
    </row>
    <row r="41" customFormat="false" ht="14.25" hidden="false" customHeight="false" outlineLevel="0" collapsed="false">
      <c r="A41" s="210"/>
      <c r="B41" s="216"/>
      <c r="C41" s="212"/>
      <c r="D41" s="213"/>
      <c r="E41" s="216"/>
      <c r="F41" s="233"/>
      <c r="G41" s="220"/>
      <c r="H41" s="220"/>
      <c r="I41" s="220"/>
      <c r="J41" s="220" t="n">
        <f aca="false">$C40*J40</f>
        <v>7504.7645224</v>
      </c>
      <c r="K41" s="226" t="n">
        <f aca="false">$C40*K40</f>
        <v>15009.5290448</v>
      </c>
      <c r="L41" s="220" t="n">
        <f aca="false">L40*C40</f>
        <v>22514.2935672</v>
      </c>
      <c r="M41" s="227" t="n">
        <f aca="false">M40*C40</f>
        <v>30019.0580896</v>
      </c>
      <c r="N41" s="216"/>
    </row>
    <row r="42" customFormat="false" ht="14.25" hidden="false" customHeight="false" outlineLevel="0" collapsed="false">
      <c r="A42" s="210" t="n">
        <v>16</v>
      </c>
      <c r="B42" s="47" t="s">
        <v>798</v>
      </c>
      <c r="C42" s="212" t="n">
        <f aca="false">'TIPO 1 - 127V_BLOCOS'!J429</f>
        <v>8099.5119484</v>
      </c>
      <c r="D42" s="213" t="n">
        <f aca="false">C42/C61</f>
        <v>0.00314210022923405</v>
      </c>
      <c r="E42" s="216"/>
      <c r="F42" s="222"/>
      <c r="G42" s="225"/>
      <c r="H42" s="214" t="n">
        <v>0.3</v>
      </c>
      <c r="I42" s="214" t="n">
        <v>0.3</v>
      </c>
      <c r="J42" s="223"/>
      <c r="K42" s="224"/>
      <c r="L42" s="214" t="n">
        <v>0.2</v>
      </c>
      <c r="M42" s="214" t="n">
        <v>0.2</v>
      </c>
      <c r="N42" s="216"/>
    </row>
    <row r="43" customFormat="false" ht="14.25" hidden="false" customHeight="false" outlineLevel="0" collapsed="false">
      <c r="A43" s="210"/>
      <c r="B43" s="216"/>
      <c r="C43" s="212"/>
      <c r="D43" s="213"/>
      <c r="E43" s="216"/>
      <c r="F43" s="233"/>
      <c r="G43" s="220"/>
      <c r="H43" s="220" t="n">
        <f aca="false">$C42*H42</f>
        <v>2429.85358452</v>
      </c>
      <c r="I43" s="220" t="n">
        <f aca="false">$C42*I42</f>
        <v>2429.85358452</v>
      </c>
      <c r="J43" s="220"/>
      <c r="K43" s="226"/>
      <c r="L43" s="220" t="n">
        <f aca="false">L42*C42</f>
        <v>1619.90238968</v>
      </c>
      <c r="M43" s="227" t="n">
        <f aca="false">M42*C42</f>
        <v>1619.90238968</v>
      </c>
      <c r="N43" s="216"/>
    </row>
    <row r="44" customFormat="false" ht="14.25" hidden="false" customHeight="false" outlineLevel="0" collapsed="false">
      <c r="A44" s="210" t="n">
        <v>17</v>
      </c>
      <c r="B44" s="47" t="s">
        <v>826</v>
      </c>
      <c r="C44" s="212" t="n">
        <f aca="false">'TIPO 1 - 127V_BLOCOS'!J456</f>
        <v>41528.02723</v>
      </c>
      <c r="D44" s="213" t="n">
        <f aca="false">C44/C61</f>
        <v>0.0161102575945699</v>
      </c>
      <c r="E44" s="216"/>
      <c r="F44" s="223"/>
      <c r="G44" s="223"/>
      <c r="H44" s="214" t="n">
        <v>0.05</v>
      </c>
      <c r="I44" s="214" t="n">
        <v>0.1</v>
      </c>
      <c r="J44" s="214" t="n">
        <v>0.1</v>
      </c>
      <c r="K44" s="214" t="n">
        <v>0.2</v>
      </c>
      <c r="L44" s="214" t="n">
        <v>0.3</v>
      </c>
      <c r="M44" s="214" t="n">
        <v>0.25</v>
      </c>
      <c r="N44" s="216"/>
    </row>
    <row r="45" customFormat="false" ht="14.25" hidden="false" customHeight="false" outlineLevel="0" collapsed="false">
      <c r="A45" s="216"/>
      <c r="B45" s="216"/>
      <c r="C45" s="234"/>
      <c r="D45" s="235"/>
      <c r="E45" s="216"/>
      <c r="F45" s="220"/>
      <c r="G45" s="220"/>
      <c r="H45" s="220" t="n">
        <f aca="false">H44*$C44</f>
        <v>2076.4013615</v>
      </c>
      <c r="I45" s="220" t="n">
        <f aca="false">I44*$C44</f>
        <v>4152.802723</v>
      </c>
      <c r="J45" s="220" t="n">
        <f aca="false">J44*$C44</f>
        <v>4152.802723</v>
      </c>
      <c r="K45" s="220" t="n">
        <f aca="false">K44*$C44</f>
        <v>8305.605446</v>
      </c>
      <c r="L45" s="220" t="n">
        <f aca="false">L44*$C44</f>
        <v>12458.408169</v>
      </c>
      <c r="M45" s="220" t="n">
        <f aca="false">M44*$C44</f>
        <v>10382.0068075</v>
      </c>
      <c r="N45" s="216"/>
    </row>
    <row r="46" customFormat="false" ht="14.25" hidden="false" customHeight="false" outlineLevel="0" collapsed="false">
      <c r="A46" s="236" t="n">
        <v>18</v>
      </c>
      <c r="B46" s="47" t="s">
        <v>1410</v>
      </c>
      <c r="C46" s="234" t="n">
        <f aca="false">'TIPO 1 - 127V_BLOCOS'!J529</f>
        <v>225746.436933</v>
      </c>
      <c r="D46" s="213" t="n">
        <f aca="false">C46/C61</f>
        <v>0.0875753916723427</v>
      </c>
      <c r="E46" s="216"/>
      <c r="F46" s="220"/>
      <c r="G46" s="220"/>
      <c r="H46" s="214" t="n">
        <v>0.05</v>
      </c>
      <c r="I46" s="214" t="n">
        <v>0.05</v>
      </c>
      <c r="J46" s="214" t="n">
        <v>0.1</v>
      </c>
      <c r="K46" s="214" t="n">
        <v>0.2</v>
      </c>
      <c r="L46" s="214" t="n">
        <v>0.25</v>
      </c>
      <c r="M46" s="214" t="n">
        <v>0.25</v>
      </c>
      <c r="N46" s="214" t="n">
        <v>0.1</v>
      </c>
    </row>
    <row r="47" customFormat="false" ht="14.25" hidden="false" customHeight="false" outlineLevel="0" collapsed="false">
      <c r="A47" s="236"/>
      <c r="B47" s="216"/>
      <c r="C47" s="234"/>
      <c r="D47" s="235"/>
      <c r="E47" s="216"/>
      <c r="F47" s="220"/>
      <c r="G47" s="220"/>
      <c r="H47" s="220" t="n">
        <f aca="false">H46*$C46</f>
        <v>11287.32184665</v>
      </c>
      <c r="I47" s="220" t="n">
        <f aca="false">I46*$C46</f>
        <v>11287.32184665</v>
      </c>
      <c r="J47" s="220" t="n">
        <f aca="false">J46*$C46</f>
        <v>22574.6436933</v>
      </c>
      <c r="K47" s="220" t="n">
        <f aca="false">K46*$C46</f>
        <v>45149.2873866</v>
      </c>
      <c r="L47" s="220" t="n">
        <f aca="false">L46*$C46</f>
        <v>56436.60923325</v>
      </c>
      <c r="M47" s="220" t="n">
        <f aca="false">M46*$C46</f>
        <v>56436.60923325</v>
      </c>
      <c r="N47" s="232" t="n">
        <f aca="false">N46*C46</f>
        <v>22574.6436933</v>
      </c>
    </row>
    <row r="48" customFormat="false" ht="14.25" hidden="false" customHeight="false" outlineLevel="0" collapsed="false">
      <c r="A48" s="236" t="n">
        <v>19</v>
      </c>
      <c r="B48" s="107" t="s">
        <v>1046</v>
      </c>
      <c r="C48" s="234" t="n">
        <f aca="false">'TIPO 1 - 127V_BLOCOS'!J536</f>
        <v>774.721421</v>
      </c>
      <c r="D48" s="213" t="n">
        <f aca="false">C48/C61</f>
        <v>0.000300543090747276</v>
      </c>
      <c r="E48" s="216"/>
      <c r="F48" s="220"/>
      <c r="G48" s="220"/>
      <c r="H48" s="220"/>
      <c r="I48" s="214" t="n">
        <v>0.2</v>
      </c>
      <c r="J48" s="220"/>
      <c r="K48" s="226"/>
      <c r="L48" s="220"/>
      <c r="M48" s="214" t="n">
        <v>0.8</v>
      </c>
      <c r="N48" s="216"/>
    </row>
    <row r="49" customFormat="false" ht="14.25" hidden="false" customHeight="false" outlineLevel="0" collapsed="false">
      <c r="A49" s="236"/>
      <c r="B49" s="216"/>
      <c r="C49" s="234"/>
      <c r="D49" s="235"/>
      <c r="E49" s="216"/>
      <c r="F49" s="220"/>
      <c r="G49" s="220"/>
      <c r="H49" s="220"/>
      <c r="I49" s="220" t="n">
        <f aca="false">I48*C48</f>
        <v>154.9442842</v>
      </c>
      <c r="J49" s="220"/>
      <c r="K49" s="226"/>
      <c r="L49" s="220"/>
      <c r="M49" s="227" t="n">
        <f aca="false">M48*C48</f>
        <v>619.7771368</v>
      </c>
      <c r="N49" s="216"/>
    </row>
    <row r="50" customFormat="false" ht="14.25" hidden="false" customHeight="false" outlineLevel="0" collapsed="false">
      <c r="A50" s="236" t="n">
        <v>20</v>
      </c>
      <c r="B50" s="107" t="s">
        <v>1055</v>
      </c>
      <c r="C50" s="234" t="n">
        <f aca="false">'TIPO 1 - 127V_BLOCOS'!J568</f>
        <v>39223.836524</v>
      </c>
      <c r="D50" s="213" t="n">
        <f aca="false">C50/C61</f>
        <v>0.0152163768037709</v>
      </c>
      <c r="E50" s="216"/>
      <c r="F50" s="220"/>
      <c r="G50" s="220"/>
      <c r="H50" s="220"/>
      <c r="I50" s="220"/>
      <c r="J50" s="220"/>
      <c r="K50" s="214" t="n">
        <v>0.2</v>
      </c>
      <c r="L50" s="214" t="n">
        <v>0.3</v>
      </c>
      <c r="M50" s="214" t="n">
        <v>0.3</v>
      </c>
      <c r="N50" s="214" t="n">
        <v>0.2</v>
      </c>
    </row>
    <row r="51" customFormat="false" ht="14.25" hidden="false" customHeight="false" outlineLevel="0" collapsed="false">
      <c r="A51" s="236"/>
      <c r="B51" s="216"/>
      <c r="C51" s="234"/>
      <c r="D51" s="235"/>
      <c r="E51" s="216"/>
      <c r="F51" s="220"/>
      <c r="G51" s="220"/>
      <c r="H51" s="220"/>
      <c r="I51" s="220"/>
      <c r="J51" s="220"/>
      <c r="K51" s="226" t="n">
        <f aca="false">K50*$C50</f>
        <v>7844.7673048</v>
      </c>
      <c r="L51" s="226" t="n">
        <f aca="false">L50*$C50</f>
        <v>11767.1509572</v>
      </c>
      <c r="M51" s="226" t="n">
        <f aca="false">M50*$C50</f>
        <v>11767.1509572</v>
      </c>
      <c r="N51" s="220" t="n">
        <f aca="false">N50*$C50</f>
        <v>7844.7673048</v>
      </c>
    </row>
    <row r="52" customFormat="false" ht="14.25" hidden="false" customHeight="false" outlineLevel="0" collapsed="false">
      <c r="A52" s="236" t="n">
        <v>21</v>
      </c>
      <c r="B52" s="47" t="s">
        <v>1132</v>
      </c>
      <c r="C52" s="234" t="n">
        <f aca="false">'TIPO 1 - 127V_BLOCOS'!J576</f>
        <v>6941.98909</v>
      </c>
      <c r="D52" s="213" t="n">
        <f aca="false">C52/C61</f>
        <v>0.00269305430376433</v>
      </c>
      <c r="E52" s="216"/>
      <c r="F52" s="220"/>
      <c r="G52" s="220"/>
      <c r="H52" s="220"/>
      <c r="I52" s="220"/>
      <c r="J52" s="220"/>
      <c r="K52" s="226"/>
      <c r="L52" s="220"/>
      <c r="M52" s="218"/>
      <c r="N52" s="214" t="n">
        <v>1</v>
      </c>
    </row>
    <row r="53" customFormat="false" ht="14.25" hidden="false" customHeight="false" outlineLevel="0" collapsed="false">
      <c r="A53" s="236"/>
      <c r="B53" s="216"/>
      <c r="C53" s="234"/>
      <c r="D53" s="235"/>
      <c r="E53" s="216"/>
      <c r="F53" s="220"/>
      <c r="G53" s="220"/>
      <c r="H53" s="220"/>
      <c r="I53" s="220"/>
      <c r="J53" s="220"/>
      <c r="K53" s="226"/>
      <c r="L53" s="220"/>
      <c r="M53" s="218"/>
      <c r="N53" s="232" t="n">
        <f aca="false">N52*C52</f>
        <v>6941.98909</v>
      </c>
    </row>
    <row r="54" customFormat="false" ht="14.25" hidden="false" customHeight="false" outlineLevel="0" collapsed="false">
      <c r="A54" s="236" t="n">
        <v>22</v>
      </c>
      <c r="B54" s="47" t="s">
        <v>1411</v>
      </c>
      <c r="C54" s="234" t="n">
        <f aca="false">'TIPO 1 - 127V_BLOCOS'!J591</f>
        <v>25020.263554</v>
      </c>
      <c r="D54" s="213" t="n">
        <f aca="false">C54/C61</f>
        <v>0.00970628555761928</v>
      </c>
      <c r="E54" s="216"/>
      <c r="F54" s="214" t="n">
        <v>0.15</v>
      </c>
      <c r="G54" s="214" t="n">
        <v>0.1</v>
      </c>
      <c r="H54" s="237"/>
      <c r="I54" s="237"/>
      <c r="J54" s="237"/>
      <c r="K54" s="214" t="n">
        <v>0.3</v>
      </c>
      <c r="L54" s="214" t="n">
        <v>0.2</v>
      </c>
      <c r="M54" s="214" t="n">
        <v>0.15</v>
      </c>
      <c r="N54" s="214" t="n">
        <v>0.1</v>
      </c>
    </row>
    <row r="55" customFormat="false" ht="14.25" hidden="false" customHeight="false" outlineLevel="0" collapsed="false">
      <c r="A55" s="236"/>
      <c r="B55" s="216"/>
      <c r="C55" s="234"/>
      <c r="D55" s="235"/>
      <c r="E55" s="216"/>
      <c r="F55" s="220" t="n">
        <f aca="false">F54*C54</f>
        <v>3753.0395331</v>
      </c>
      <c r="G55" s="220" t="n">
        <f aca="false">G54*C54</f>
        <v>2502.0263554</v>
      </c>
      <c r="H55" s="220"/>
      <c r="I55" s="220"/>
      <c r="J55" s="220"/>
      <c r="K55" s="226" t="n">
        <f aca="false">K54*C54</f>
        <v>7506.0790662</v>
      </c>
      <c r="L55" s="220" t="n">
        <f aca="false">L54*C54</f>
        <v>5004.0527108</v>
      </c>
      <c r="M55" s="227" t="n">
        <f aca="false">M54*C54</f>
        <v>3753.0395331</v>
      </c>
      <c r="N55" s="232" t="n">
        <f aca="false">N54*C54</f>
        <v>2502.0263554</v>
      </c>
    </row>
    <row r="56" customFormat="false" ht="14.25" hidden="false" customHeight="false" outlineLevel="0" collapsed="false">
      <c r="A56" s="236" t="n">
        <v>23</v>
      </c>
      <c r="B56" s="47" t="s">
        <v>1180</v>
      </c>
      <c r="C56" s="234" t="n">
        <f aca="false">'TIPO 1 - 127V_BLOCOS'!J616</f>
        <v>114528.6750391</v>
      </c>
      <c r="D56" s="213" t="n">
        <f aca="false">C56/C61</f>
        <v>0.044429908664474</v>
      </c>
      <c r="E56" s="214" t="n">
        <v>0.15</v>
      </c>
      <c r="F56" s="214" t="n">
        <v>0.25</v>
      </c>
      <c r="G56" s="237"/>
      <c r="H56" s="220"/>
      <c r="I56" s="220"/>
      <c r="J56" s="220"/>
      <c r="K56" s="226"/>
      <c r="L56" s="214" t="n">
        <v>0.15</v>
      </c>
      <c r="M56" s="214" t="n">
        <v>0.3</v>
      </c>
      <c r="N56" s="214" t="n">
        <v>0.15</v>
      </c>
    </row>
    <row r="57" customFormat="false" ht="14.25" hidden="false" customHeight="false" outlineLevel="0" collapsed="false">
      <c r="A57" s="236"/>
      <c r="B57" s="216"/>
      <c r="C57" s="234"/>
      <c r="D57" s="235"/>
      <c r="E57" s="232" t="n">
        <f aca="false">E56*C56</f>
        <v>17179.301255865</v>
      </c>
      <c r="F57" s="232" t="n">
        <f aca="false">F56*C56</f>
        <v>28632.168759775</v>
      </c>
      <c r="G57" s="232"/>
      <c r="H57" s="220"/>
      <c r="I57" s="220"/>
      <c r="J57" s="220"/>
      <c r="K57" s="226"/>
      <c r="L57" s="220" t="n">
        <f aca="false">L56*C56</f>
        <v>17179.301255865</v>
      </c>
      <c r="M57" s="227" t="n">
        <f aca="false">M56*C56</f>
        <v>34358.60251173</v>
      </c>
      <c r="N57" s="232" t="n">
        <f aca="false">N56*C56</f>
        <v>17179.301255865</v>
      </c>
    </row>
    <row r="58" customFormat="false" ht="14.25" hidden="false" customHeight="false" outlineLevel="0" collapsed="false">
      <c r="A58" s="236" t="n">
        <v>24</v>
      </c>
      <c r="B58" s="47" t="s">
        <v>1239</v>
      </c>
      <c r="C58" s="234" t="n">
        <f aca="false">'TIPO 1 - 127V_BLOCOS'!J621</f>
        <v>4147.1491886</v>
      </c>
      <c r="D58" s="213" t="n">
        <f aca="false">C58/C61</f>
        <v>0.00160883254437843</v>
      </c>
      <c r="E58" s="216"/>
      <c r="F58" s="220"/>
      <c r="G58" s="220"/>
      <c r="H58" s="220"/>
      <c r="I58" s="220"/>
      <c r="J58" s="220"/>
      <c r="K58" s="226"/>
      <c r="L58" s="220"/>
      <c r="M58" s="214" t="n">
        <v>0.4</v>
      </c>
      <c r="N58" s="214" t="n">
        <v>0.6</v>
      </c>
    </row>
    <row r="59" customFormat="false" ht="14.25" hidden="false" customHeight="false" outlineLevel="0" collapsed="false">
      <c r="A59" s="216"/>
      <c r="B59" s="216"/>
      <c r="C59" s="238"/>
      <c r="D59" s="239"/>
      <c r="E59" s="216"/>
      <c r="F59" s="216"/>
      <c r="G59" s="216"/>
      <c r="H59" s="216"/>
      <c r="I59" s="216"/>
      <c r="J59" s="216"/>
      <c r="K59" s="216"/>
      <c r="L59" s="216"/>
      <c r="M59" s="232" t="n">
        <f aca="false">M58*C58</f>
        <v>1658.85967544</v>
      </c>
      <c r="N59" s="232" t="n">
        <f aca="false">N58*C58</f>
        <v>2488.28951316</v>
      </c>
    </row>
    <row r="60" customFormat="false" ht="14.25" hidden="false" customHeight="false" outlineLevel="0" collapsed="false">
      <c r="C60" s="240"/>
      <c r="L60" s="241"/>
    </row>
    <row r="61" customFormat="false" ht="15" hidden="false" customHeight="false" outlineLevel="0" collapsed="false">
      <c r="A61" s="242" t="s">
        <v>1412</v>
      </c>
      <c r="B61" s="242"/>
      <c r="C61" s="243" t="n">
        <f aca="false">SUM(C12:C58)</f>
        <v>2577738.2506905</v>
      </c>
      <c r="D61" s="244" t="n">
        <f aca="false">SUM(D12:D58)</f>
        <v>1</v>
      </c>
      <c r="E61" s="245" t="n">
        <f aca="false">E13+E15+E17+E19+E21+E23+E25+E27+E29+E31+E33+E35+E37+E39+E41+E43+E45+E47+E49+E51+E53+E55+E57+E59</f>
        <v>88018.8261026</v>
      </c>
      <c r="F61" s="245" t="n">
        <f aca="false">F13+F15+F17+F19+F21+F23+F25+F27+F29+F31+F33+F35+F37+F39+F41+F43+F45+F47+F49+F51+F53+F55+F57+F59</f>
        <v>168890.10643009</v>
      </c>
      <c r="G61" s="245" t="n">
        <f aca="false">G13+G15+G17+G19+G21+G23+G25+G27+G29+G31+G33+G35+G37+G39+G41+G43+G45+G47+G49+G51+G53+G55+G57+G59</f>
        <v>259606.315669785</v>
      </c>
      <c r="H61" s="246" t="n">
        <f aca="false">H13+H15+H17+H19+H21+H23+H25+H27+H29+H31+H33+H35+H37+H39+H41+H43+H45+H47+H49+H51+H53+H55+H57+H59</f>
        <v>324651.36836419</v>
      </c>
      <c r="I61" s="245" t="n">
        <f aca="false">I13+I15+I17+I19+I21+I23+I25+I27+I29+I31+I33+I35+I37+I39+I41+I43+I45+I47+I49+I51+I53+I55+I57+I59</f>
        <v>325691.176666625</v>
      </c>
      <c r="J61" s="245" t="n">
        <f aca="false">J13+J15+J17+J19+J21+J23+J25+J27+J29+J31+J33+J35+J37+J39+J41+J43+J45+J47+J49+J51+J53+J55+J57+J59</f>
        <v>370967.52825408</v>
      </c>
      <c r="K61" s="245" t="n">
        <f aca="false">K13+K15+K17+K19+K21+K23+K25+K27+K29+K31+K33+K35+K37+K39+K41+K43+K45+K47+K49+K51+K53+K55+K57+K59</f>
        <v>363101.59197981</v>
      </c>
      <c r="L61" s="245" t="n">
        <f aca="false">L13+L15+L17+L19+L21+L23+L25+L27+L29+L31+L33+L35+L37+L39+L41+L43+L45+L47+L49+L51+L53+L55+L57+L59</f>
        <v>376392.046616995</v>
      </c>
      <c r="M61" s="245" t="n">
        <f aca="false">M13+M15+M17+M19+M21+M23+M25+M27+M29+M31+M33+M35+M37+M39+M41+M43+M45+M47+M49+M51+M53+M55+M57+M59</f>
        <v>233382.03702674</v>
      </c>
      <c r="N61" s="245" t="n">
        <f aca="false">N13+N15+N17+N19+N21+N23+N25+N27+N29+N31+N33+N35+N37+N39+N41+N43+N45+N47+N49+N51+N53+N55+N57+N59</f>
        <v>67037.253579585</v>
      </c>
    </row>
    <row r="62" customFormat="false" ht="15" hidden="false" customHeight="false" outlineLevel="0" collapsed="false">
      <c r="A62" s="247" t="s">
        <v>1413</v>
      </c>
      <c r="B62" s="247" t="s">
        <v>1414</v>
      </c>
      <c r="C62" s="248"/>
      <c r="D62" s="181"/>
      <c r="E62" s="249" t="n">
        <f aca="false">E61</f>
        <v>88018.8261026</v>
      </c>
      <c r="F62" s="249" t="n">
        <f aca="false">F61+E62</f>
        <v>256908.93253269</v>
      </c>
      <c r="G62" s="249" t="n">
        <f aca="false">G61+F62</f>
        <v>516515.248202475</v>
      </c>
      <c r="H62" s="249" t="n">
        <f aca="false">H61+G62</f>
        <v>841166.616566665</v>
      </c>
      <c r="I62" s="249" t="n">
        <f aca="false">I61+H62</f>
        <v>1166857.79323329</v>
      </c>
      <c r="J62" s="249" t="n">
        <f aca="false">J61+I62</f>
        <v>1537825.32148737</v>
      </c>
      <c r="K62" s="249" t="n">
        <f aca="false">K61+J62</f>
        <v>1900926.91346718</v>
      </c>
      <c r="L62" s="249" t="n">
        <f aca="false">L61+K62</f>
        <v>2277318.96008417</v>
      </c>
      <c r="M62" s="249" t="n">
        <f aca="false">M61+L62</f>
        <v>2510700.99711091</v>
      </c>
      <c r="N62" s="250" t="n">
        <f aca="false">N61+M62</f>
        <v>2577738.2506905</v>
      </c>
    </row>
    <row r="63" customFormat="false" ht="14.25" hidden="false" customHeight="false" outlineLevel="0" collapsed="false">
      <c r="C63" s="240"/>
      <c r="E63" s="251"/>
      <c r="F63" s="251"/>
      <c r="G63" s="251"/>
      <c r="H63" s="251"/>
      <c r="I63" s="251"/>
      <c r="J63" s="251"/>
      <c r="K63" s="251"/>
      <c r="L63" s="251"/>
      <c r="M63" s="251"/>
      <c r="N63" s="251"/>
    </row>
    <row r="66" customFormat="false" ht="14.25" hidden="false" customHeight="false" outlineLevel="0" collapsed="false">
      <c r="C66" s="0" t="s">
        <v>1415</v>
      </c>
    </row>
    <row r="67" customFormat="false" ht="14.25" hidden="false" customHeight="false" outlineLevel="0" collapsed="false">
      <c r="C67" s="252" t="s">
        <v>1397</v>
      </c>
      <c r="D67" s="252"/>
      <c r="E67" s="252"/>
      <c r="F67" s="252"/>
      <c r="G67" s="252"/>
      <c r="H67" s="252"/>
    </row>
    <row r="68" customFormat="false" ht="14.25" hidden="false" customHeight="false" outlineLevel="0" collapsed="false">
      <c r="C68" s="252" t="s">
        <v>1399</v>
      </c>
      <c r="D68" s="252"/>
      <c r="E68" s="252"/>
      <c r="F68" s="252"/>
      <c r="G68" s="252"/>
      <c r="H68" s="252"/>
    </row>
    <row r="69" customFormat="false" ht="14.25" hidden="false" customHeight="false" outlineLevel="0" collapsed="false">
      <c r="C69" s="252" t="s">
        <v>1398</v>
      </c>
      <c r="D69" s="252"/>
      <c r="E69" s="252"/>
      <c r="F69" s="252"/>
      <c r="G69" s="252"/>
      <c r="H69" s="252"/>
    </row>
    <row r="70" customFormat="false" ht="14.25" hidden="false" customHeight="false" outlineLevel="0" collapsed="false">
      <c r="C70" s="253"/>
      <c r="D70" s="253"/>
      <c r="E70" s="253"/>
      <c r="F70" s="253"/>
      <c r="G70" s="253"/>
      <c r="H70" s="253"/>
    </row>
    <row r="72" customFormat="false" ht="15" hidden="false" customHeight="false" outlineLevel="0" collapsed="false">
      <c r="A72" s="254" t="s">
        <v>1416</v>
      </c>
      <c r="B72" s="254"/>
      <c r="C72" s="254"/>
      <c r="D72" s="254"/>
      <c r="E72" s="254"/>
      <c r="F72" s="254"/>
      <c r="G72" s="254"/>
      <c r="H72" s="254"/>
      <c r="I72" s="254"/>
      <c r="J72" s="254"/>
      <c r="K72" s="254"/>
      <c r="L72" s="254"/>
      <c r="M72" s="254"/>
      <c r="N72" s="254"/>
    </row>
    <row r="73" customFormat="false" ht="14.25" hidden="false" customHeight="false" outlineLevel="0" collapsed="false">
      <c r="A73" s="255"/>
      <c r="B73" s="255"/>
      <c r="C73" s="255"/>
      <c r="D73" s="255"/>
      <c r="E73" s="255"/>
      <c r="F73" s="255"/>
      <c r="G73" s="255"/>
      <c r="H73" s="255"/>
      <c r="I73" s="255"/>
      <c r="J73" s="255"/>
      <c r="K73" s="255"/>
      <c r="L73" s="255"/>
      <c r="M73" s="255"/>
      <c r="N73" s="255"/>
    </row>
    <row r="74" customFormat="false" ht="14.25" hidden="false" customHeight="false" outlineLevel="0" collapsed="false">
      <c r="A74" s="201" t="s">
        <v>10</v>
      </c>
      <c r="B74" s="202" t="s">
        <v>13</v>
      </c>
      <c r="C74" s="202" t="s">
        <v>18</v>
      </c>
      <c r="D74" s="202" t="s">
        <v>1401</v>
      </c>
      <c r="E74" s="202" t="n">
        <v>1</v>
      </c>
      <c r="F74" s="202" t="n">
        <v>2</v>
      </c>
      <c r="G74" s="202" t="n">
        <v>3</v>
      </c>
      <c r="H74" s="202" t="n">
        <v>4</v>
      </c>
      <c r="I74" s="202" t="n">
        <v>5</v>
      </c>
      <c r="J74" s="202" t="n">
        <v>6</v>
      </c>
      <c r="K74" s="202" t="n">
        <v>7</v>
      </c>
      <c r="L74" s="256" t="n">
        <v>8</v>
      </c>
      <c r="M74" s="202" t="n">
        <v>9</v>
      </c>
      <c r="N74" s="257" t="n">
        <v>10</v>
      </c>
    </row>
    <row r="75" customFormat="false" ht="14.25" hidden="false" customHeight="false" outlineLevel="0" collapsed="false">
      <c r="A75" s="258"/>
      <c r="B75" s="259"/>
      <c r="C75" s="259"/>
      <c r="D75" s="259"/>
      <c r="E75" s="259"/>
      <c r="F75" s="259"/>
      <c r="G75" s="259"/>
      <c r="H75" s="259"/>
      <c r="I75" s="259"/>
      <c r="J75" s="259"/>
      <c r="K75" s="260"/>
      <c r="L75" s="259"/>
      <c r="M75" s="259"/>
      <c r="N75" s="259"/>
    </row>
    <row r="76" customFormat="false" ht="14.25" hidden="false" customHeight="false" outlineLevel="0" collapsed="false">
      <c r="A76" s="261" t="n">
        <v>1</v>
      </c>
      <c r="B76" s="211" t="s">
        <v>19</v>
      </c>
      <c r="C76" s="212" t="n">
        <v>29665.2</v>
      </c>
      <c r="D76" s="213" t="n">
        <f aca="false">C76/C101*1</f>
        <v>0.0945599741118116</v>
      </c>
      <c r="E76" s="214" t="n">
        <v>1</v>
      </c>
      <c r="F76" s="262"/>
      <c r="G76" s="263"/>
      <c r="H76" s="263"/>
      <c r="I76" s="263"/>
      <c r="J76" s="263"/>
      <c r="K76" s="264"/>
      <c r="L76" s="263"/>
      <c r="M76" s="265"/>
      <c r="N76" s="263"/>
    </row>
    <row r="77" customFormat="false" ht="14.25" hidden="false" customHeight="false" outlineLevel="0" collapsed="false">
      <c r="A77" s="261"/>
      <c r="B77" s="219"/>
      <c r="C77" s="212"/>
      <c r="D77" s="213"/>
      <c r="E77" s="266" t="n">
        <f aca="false">C76*E76</f>
        <v>29665.2</v>
      </c>
      <c r="F77" s="267"/>
      <c r="G77" s="263"/>
      <c r="H77" s="263"/>
      <c r="I77" s="263"/>
      <c r="J77" s="263"/>
      <c r="K77" s="264"/>
      <c r="L77" s="263"/>
      <c r="M77" s="265"/>
      <c r="N77" s="263"/>
    </row>
    <row r="78" customFormat="false" ht="14.25" hidden="false" customHeight="false" outlineLevel="0" collapsed="false">
      <c r="A78" s="261" t="n">
        <v>2</v>
      </c>
      <c r="B78" s="221" t="s">
        <v>1402</v>
      </c>
      <c r="C78" s="212" t="n">
        <v>4802.2</v>
      </c>
      <c r="D78" s="213" t="n">
        <f aca="false">C78/C101*1</f>
        <v>0.0153073603980334</v>
      </c>
      <c r="E78" s="268"/>
      <c r="F78" s="269" t="n">
        <v>0.6</v>
      </c>
      <c r="G78" s="269" t="n">
        <v>0.4</v>
      </c>
      <c r="H78" s="263"/>
      <c r="I78" s="263"/>
      <c r="J78" s="263"/>
      <c r="K78" s="264"/>
      <c r="L78" s="263"/>
      <c r="M78" s="265"/>
      <c r="N78" s="263"/>
    </row>
    <row r="79" customFormat="false" ht="14.25" hidden="false" customHeight="false" outlineLevel="0" collapsed="false">
      <c r="A79" s="261"/>
      <c r="B79" s="219"/>
      <c r="C79" s="212"/>
      <c r="D79" s="213"/>
      <c r="E79" s="267"/>
      <c r="F79" s="266" t="n">
        <f aca="false">$C78*F78</f>
        <v>2881.32</v>
      </c>
      <c r="G79" s="266" t="n">
        <f aca="false">$C78*G78</f>
        <v>1920.88</v>
      </c>
      <c r="H79" s="263"/>
      <c r="I79" s="263"/>
      <c r="J79" s="263"/>
      <c r="K79" s="264"/>
      <c r="L79" s="263"/>
      <c r="M79" s="265"/>
      <c r="N79" s="263"/>
    </row>
    <row r="80" customFormat="false" ht="14.25" hidden="false" customHeight="false" outlineLevel="0" collapsed="false">
      <c r="A80" s="261" t="n">
        <v>3</v>
      </c>
      <c r="B80" s="221" t="s">
        <v>1403</v>
      </c>
      <c r="C80" s="212" t="n">
        <v>46471.9</v>
      </c>
      <c r="D80" s="213" t="n">
        <f aca="false">C80/C101*1</f>
        <v>0.148132547932483</v>
      </c>
      <c r="E80" s="268"/>
      <c r="F80" s="269" t="n">
        <v>0.4</v>
      </c>
      <c r="G80" s="269" t="n">
        <v>0.6</v>
      </c>
      <c r="H80" s="263"/>
      <c r="I80" s="263"/>
      <c r="J80" s="263"/>
      <c r="K80" s="264"/>
      <c r="L80" s="263"/>
      <c r="M80" s="265"/>
      <c r="N80" s="263"/>
    </row>
    <row r="81" customFormat="false" ht="14.25" hidden="false" customHeight="false" outlineLevel="0" collapsed="false">
      <c r="A81" s="261"/>
      <c r="B81" s="219"/>
      <c r="C81" s="212"/>
      <c r="D81" s="213"/>
      <c r="E81" s="266"/>
      <c r="F81" s="266" t="n">
        <f aca="false">C80*F80</f>
        <v>18588.76</v>
      </c>
      <c r="G81" s="266" t="n">
        <f aca="false">C80*G80</f>
        <v>27883.14</v>
      </c>
      <c r="H81" s="263"/>
      <c r="I81" s="263"/>
      <c r="J81" s="263"/>
      <c r="K81" s="264"/>
      <c r="L81" s="263"/>
      <c r="M81" s="265"/>
      <c r="N81" s="263"/>
    </row>
    <row r="82" customFormat="false" ht="14.25" hidden="false" customHeight="false" outlineLevel="0" collapsed="false">
      <c r="A82" s="261" t="n">
        <v>4</v>
      </c>
      <c r="B82" s="221" t="s">
        <v>148</v>
      </c>
      <c r="C82" s="212" t="n">
        <v>27735.54</v>
      </c>
      <c r="D82" s="213" t="n">
        <f aca="false">C82/C101*1</f>
        <v>0.0884090430665263</v>
      </c>
      <c r="E82" s="263"/>
      <c r="F82" s="269" t="n">
        <v>0.1</v>
      </c>
      <c r="G82" s="269" t="n">
        <v>0.5</v>
      </c>
      <c r="H82" s="269" t="n">
        <v>0.2</v>
      </c>
      <c r="I82" s="270" t="n">
        <v>0.2</v>
      </c>
      <c r="J82" s="271"/>
      <c r="K82" s="272"/>
      <c r="L82" s="271"/>
      <c r="M82" s="265"/>
      <c r="N82" s="263"/>
    </row>
    <row r="83" customFormat="false" ht="14.25" hidden="false" customHeight="false" outlineLevel="0" collapsed="false">
      <c r="A83" s="261"/>
      <c r="B83" s="219"/>
      <c r="C83" s="212"/>
      <c r="D83" s="213"/>
      <c r="E83" s="263"/>
      <c r="F83" s="266" t="n">
        <f aca="false">C82*F82</f>
        <v>2773.554</v>
      </c>
      <c r="G83" s="266" t="n">
        <f aca="false">C82*G82</f>
        <v>13867.77</v>
      </c>
      <c r="H83" s="266" t="n">
        <f aca="false">C82*H82</f>
        <v>5547.108</v>
      </c>
      <c r="I83" s="266" t="n">
        <f aca="false">C82*I82</f>
        <v>5547.108</v>
      </c>
      <c r="J83" s="266"/>
      <c r="K83" s="264"/>
      <c r="L83" s="263"/>
      <c r="M83" s="265"/>
      <c r="N83" s="263"/>
    </row>
    <row r="84" customFormat="false" ht="14.25" hidden="false" customHeight="false" outlineLevel="0" collapsed="false">
      <c r="A84" s="261" t="n">
        <v>5</v>
      </c>
      <c r="B84" s="221" t="s">
        <v>1404</v>
      </c>
      <c r="C84" s="212" t="n">
        <v>25712.49</v>
      </c>
      <c r="D84" s="213" t="n">
        <f aca="false">C84/C101*1</f>
        <v>0.0819604246305508</v>
      </c>
      <c r="E84" s="263"/>
      <c r="F84" s="268"/>
      <c r="G84" s="269" t="n">
        <v>0.15</v>
      </c>
      <c r="H84" s="269" t="n">
        <v>0.4</v>
      </c>
      <c r="I84" s="269" t="n">
        <v>0.45</v>
      </c>
      <c r="J84" s="273"/>
      <c r="K84" s="273"/>
      <c r="L84" s="263"/>
      <c r="M84" s="265"/>
      <c r="N84" s="263"/>
    </row>
    <row r="85" customFormat="false" ht="14.25" hidden="false" customHeight="false" outlineLevel="0" collapsed="false">
      <c r="A85" s="261"/>
      <c r="B85" s="274"/>
      <c r="C85" s="212"/>
      <c r="D85" s="213"/>
      <c r="E85" s="263"/>
      <c r="F85" s="266"/>
      <c r="G85" s="266" t="n">
        <f aca="false">$C84*G84</f>
        <v>3856.8735</v>
      </c>
      <c r="H85" s="266" t="n">
        <f aca="false">$C84*H84</f>
        <v>10284.996</v>
      </c>
      <c r="I85" s="266" t="n">
        <f aca="false">$C84*I84</f>
        <v>11570.6205</v>
      </c>
      <c r="J85" s="266"/>
      <c r="K85" s="275"/>
      <c r="L85" s="263"/>
      <c r="M85" s="265"/>
      <c r="N85" s="263"/>
    </row>
    <row r="86" customFormat="false" ht="14.25" hidden="false" customHeight="false" outlineLevel="0" collapsed="false">
      <c r="A86" s="261" t="n">
        <v>6</v>
      </c>
      <c r="B86" s="47" t="s">
        <v>1417</v>
      </c>
      <c r="C86" s="212" t="n">
        <v>44129.65</v>
      </c>
      <c r="D86" s="213" t="n">
        <f aca="false">C86/C101*1</f>
        <v>0.140666456371887</v>
      </c>
      <c r="E86" s="263"/>
      <c r="F86" s="263"/>
      <c r="G86" s="263"/>
      <c r="H86" s="273"/>
      <c r="I86" s="269" t="n">
        <v>0.1</v>
      </c>
      <c r="J86" s="269" t="n">
        <v>0.4</v>
      </c>
      <c r="K86" s="276" t="n">
        <v>0.3</v>
      </c>
      <c r="L86" s="269" t="n">
        <v>0.2</v>
      </c>
      <c r="M86" s="265"/>
      <c r="N86" s="263"/>
    </row>
    <row r="87" customFormat="false" ht="14.25" hidden="false" customHeight="false" outlineLevel="0" collapsed="false">
      <c r="A87" s="261"/>
      <c r="B87" s="274"/>
      <c r="C87" s="212"/>
      <c r="D87" s="213"/>
      <c r="E87" s="263"/>
      <c r="F87" s="263"/>
      <c r="G87" s="263"/>
      <c r="H87" s="266"/>
      <c r="I87" s="266" t="n">
        <f aca="false">$C86*I86</f>
        <v>4412.965</v>
      </c>
      <c r="J87" s="266" t="n">
        <f aca="false">$C86*J86</f>
        <v>17651.86</v>
      </c>
      <c r="K87" s="275" t="n">
        <f aca="false">$C86*K86</f>
        <v>13238.895</v>
      </c>
      <c r="L87" s="266" t="n">
        <f aca="false">$C86*L86</f>
        <v>8825.93</v>
      </c>
      <c r="M87" s="277"/>
      <c r="N87" s="263"/>
    </row>
    <row r="88" customFormat="false" ht="14.25" hidden="false" customHeight="false" outlineLevel="0" collapsed="false">
      <c r="A88" s="261" t="n">
        <v>7</v>
      </c>
      <c r="B88" s="47" t="s">
        <v>332</v>
      </c>
      <c r="C88" s="212" t="n">
        <v>7140.46</v>
      </c>
      <c r="D88" s="213" t="n">
        <f aca="false">C88/C101*1</f>
        <v>0.0227607335445716</v>
      </c>
      <c r="E88" s="263"/>
      <c r="F88" s="263"/>
      <c r="G88" s="268"/>
      <c r="H88" s="268"/>
      <c r="I88" s="268"/>
      <c r="J88" s="268"/>
      <c r="K88" s="272"/>
      <c r="L88" s="271"/>
      <c r="M88" s="269" t="n">
        <v>1</v>
      </c>
      <c r="N88" s="263"/>
    </row>
    <row r="89" customFormat="false" ht="14.25" hidden="false" customHeight="false" outlineLevel="0" collapsed="false">
      <c r="A89" s="261"/>
      <c r="B89" s="274"/>
      <c r="C89" s="212"/>
      <c r="D89" s="213"/>
      <c r="E89" s="263"/>
      <c r="F89" s="263"/>
      <c r="G89" s="266"/>
      <c r="H89" s="266"/>
      <c r="I89" s="266"/>
      <c r="J89" s="266"/>
      <c r="K89" s="275"/>
      <c r="L89" s="266"/>
      <c r="M89" s="266" t="n">
        <f aca="false">$C88*M88</f>
        <v>7140.46</v>
      </c>
      <c r="N89" s="263"/>
    </row>
    <row r="90" customFormat="false" ht="14.25" hidden="false" customHeight="false" outlineLevel="0" collapsed="false">
      <c r="A90" s="261" t="n">
        <v>8</v>
      </c>
      <c r="B90" s="47" t="s">
        <v>1406</v>
      </c>
      <c r="C90" s="212" t="n">
        <v>28095.28</v>
      </c>
      <c r="D90" s="213" t="n">
        <f aca="false">C90/C101*1</f>
        <v>0.0895557403780894</v>
      </c>
      <c r="E90" s="263"/>
      <c r="F90" s="271"/>
      <c r="G90" s="273"/>
      <c r="H90" s="273"/>
      <c r="I90" s="278" t="n">
        <v>0.2</v>
      </c>
      <c r="J90" s="278" t="n">
        <v>0.2</v>
      </c>
      <c r="K90" s="278" t="n">
        <v>0.2</v>
      </c>
      <c r="L90" s="270" t="n">
        <v>0.2</v>
      </c>
      <c r="M90" s="270" t="n">
        <v>0.2</v>
      </c>
      <c r="N90" s="263"/>
    </row>
    <row r="91" customFormat="false" ht="14.25" hidden="false" customHeight="false" outlineLevel="0" collapsed="false">
      <c r="A91" s="261"/>
      <c r="B91" s="274"/>
      <c r="C91" s="212"/>
      <c r="D91" s="213"/>
      <c r="E91" s="263"/>
      <c r="F91" s="266"/>
      <c r="G91" s="266"/>
      <c r="H91" s="266"/>
      <c r="I91" s="279" t="n">
        <f aca="false">I90*C90</f>
        <v>5619.056</v>
      </c>
      <c r="J91" s="279" t="n">
        <f aca="false">J90*C90</f>
        <v>5619.056</v>
      </c>
      <c r="K91" s="279" t="n">
        <f aca="false">K90*C90</f>
        <v>5619.056</v>
      </c>
      <c r="L91" s="280" t="n">
        <f aca="false">L90*C90</f>
        <v>5619.056</v>
      </c>
      <c r="M91" s="279" t="n">
        <f aca="false">M90*C90</f>
        <v>5619.056</v>
      </c>
      <c r="N91" s="263"/>
    </row>
    <row r="92" customFormat="false" ht="14.25" hidden="false" customHeight="false" outlineLevel="0" collapsed="false">
      <c r="A92" s="261" t="n">
        <v>9</v>
      </c>
      <c r="B92" s="47" t="s">
        <v>1407</v>
      </c>
      <c r="C92" s="212" t="n">
        <v>49452.02</v>
      </c>
      <c r="D92" s="213" t="n">
        <f aca="false">C92/C101*1</f>
        <v>0.157631896328924</v>
      </c>
      <c r="E92" s="263"/>
      <c r="F92" s="266"/>
      <c r="G92" s="266"/>
      <c r="H92" s="266"/>
      <c r="I92" s="266"/>
      <c r="J92" s="278" t="n">
        <v>0.2</v>
      </c>
      <c r="K92" s="278" t="n">
        <v>0.3</v>
      </c>
      <c r="L92" s="278" t="n">
        <v>0.3</v>
      </c>
      <c r="M92" s="278" t="n">
        <v>0.2</v>
      </c>
      <c r="N92" s="263"/>
    </row>
    <row r="93" customFormat="false" ht="14.25" hidden="false" customHeight="false" outlineLevel="0" collapsed="false">
      <c r="A93" s="261"/>
      <c r="B93" s="274"/>
      <c r="C93" s="212"/>
      <c r="D93" s="213"/>
      <c r="E93" s="263"/>
      <c r="F93" s="266"/>
      <c r="G93" s="266"/>
      <c r="H93" s="266"/>
      <c r="I93" s="266"/>
      <c r="J93" s="279" t="n">
        <f aca="false">J92*C92</f>
        <v>9890.404</v>
      </c>
      <c r="K93" s="279" t="n">
        <f aca="false">K92*C92</f>
        <v>14835.606</v>
      </c>
      <c r="L93" s="280" t="n">
        <f aca="false">L92*C92</f>
        <v>14835.606</v>
      </c>
      <c r="M93" s="279" t="n">
        <f aca="false">M92*C92</f>
        <v>9890.404</v>
      </c>
      <c r="N93" s="263"/>
    </row>
    <row r="94" customFormat="false" ht="14.25" hidden="false" customHeight="false" outlineLevel="0" collapsed="false">
      <c r="A94" s="261" t="n">
        <v>10</v>
      </c>
      <c r="B94" s="47" t="s">
        <v>1408</v>
      </c>
      <c r="C94" s="212" t="n">
        <v>15456.52</v>
      </c>
      <c r="D94" s="213" t="n">
        <f aca="false">C94/C101*1</f>
        <v>0.0492687772561351</v>
      </c>
      <c r="E94" s="263"/>
      <c r="F94" s="263"/>
      <c r="G94" s="263"/>
      <c r="H94" s="273"/>
      <c r="I94" s="273"/>
      <c r="J94" s="273"/>
      <c r="K94" s="272"/>
      <c r="L94" s="271"/>
      <c r="M94" s="281" t="n">
        <v>0.6</v>
      </c>
      <c r="N94" s="282" t="n">
        <v>0.4</v>
      </c>
    </row>
    <row r="95" customFormat="false" ht="14.25" hidden="false" customHeight="false" outlineLevel="0" collapsed="false">
      <c r="A95" s="261"/>
      <c r="B95" s="274"/>
      <c r="C95" s="212"/>
      <c r="D95" s="213"/>
      <c r="E95" s="263"/>
      <c r="F95" s="263"/>
      <c r="G95" s="263"/>
      <c r="H95" s="266"/>
      <c r="I95" s="266"/>
      <c r="J95" s="266"/>
      <c r="K95" s="279"/>
      <c r="L95" s="280"/>
      <c r="M95" s="277" t="n">
        <f aca="false">M94*C94</f>
        <v>9273.912</v>
      </c>
      <c r="N95" s="283" t="n">
        <f aca="false">N94*$C94</f>
        <v>6182.608</v>
      </c>
    </row>
    <row r="96" customFormat="false" ht="14.25" hidden="false" customHeight="false" outlineLevel="0" collapsed="false">
      <c r="A96" s="261" t="n">
        <v>11</v>
      </c>
      <c r="B96" s="47" t="s">
        <v>619</v>
      </c>
      <c r="C96" s="212" t="n">
        <v>20056.36</v>
      </c>
      <c r="D96" s="213" t="n">
        <f aca="false">C96/C101*1</f>
        <v>0.0639311004940865</v>
      </c>
      <c r="E96" s="263"/>
      <c r="F96" s="263"/>
      <c r="G96" s="263"/>
      <c r="H96" s="269" t="n">
        <v>0.2</v>
      </c>
      <c r="I96" s="269" t="n">
        <v>0.2</v>
      </c>
      <c r="J96" s="269" t="n">
        <v>0.2</v>
      </c>
      <c r="K96" s="284" t="n">
        <v>0.2</v>
      </c>
      <c r="L96" s="281" t="n">
        <v>0.2</v>
      </c>
      <c r="M96" s="265"/>
      <c r="N96" s="263"/>
    </row>
    <row r="97" customFormat="false" ht="14.25" hidden="false" customHeight="false" outlineLevel="0" collapsed="false">
      <c r="A97" s="261"/>
      <c r="B97" s="274"/>
      <c r="C97" s="212"/>
      <c r="D97" s="213"/>
      <c r="E97" s="263"/>
      <c r="F97" s="263"/>
      <c r="G97" s="263"/>
      <c r="H97" s="279" t="n">
        <f aca="false">H96*C96</f>
        <v>4011.272</v>
      </c>
      <c r="I97" s="279" t="n">
        <f aca="false">I96*C96</f>
        <v>4011.272</v>
      </c>
      <c r="J97" s="279" t="n">
        <f aca="false">J96*C96</f>
        <v>4011.272</v>
      </c>
      <c r="K97" s="279" t="n">
        <f aca="false">K96*C96</f>
        <v>4011.272</v>
      </c>
      <c r="L97" s="280" t="n">
        <f aca="false">L96*C96</f>
        <v>4011.272</v>
      </c>
      <c r="M97" s="265"/>
      <c r="N97" s="263"/>
    </row>
    <row r="98" customFormat="false" ht="14.25" hidden="false" customHeight="false" outlineLevel="0" collapsed="false">
      <c r="A98" s="261" t="n">
        <v>12</v>
      </c>
      <c r="B98" s="47" t="s">
        <v>1180</v>
      </c>
      <c r="C98" s="212" t="n">
        <v>15000.74</v>
      </c>
      <c r="D98" s="213" t="n">
        <f aca="false">C98/C101*1</f>
        <v>0.0478159454869011</v>
      </c>
      <c r="E98" s="263"/>
      <c r="F98" s="263"/>
      <c r="G98" s="263"/>
      <c r="H98" s="273"/>
      <c r="I98" s="273"/>
      <c r="J98" s="273"/>
      <c r="K98" s="273"/>
      <c r="L98" s="273"/>
      <c r="M98" s="269" t="n">
        <v>0.5</v>
      </c>
      <c r="N98" s="269" t="n">
        <v>0.5</v>
      </c>
    </row>
    <row r="99" customFormat="false" ht="14.25" hidden="false" customHeight="false" outlineLevel="0" collapsed="false">
      <c r="A99" s="261"/>
      <c r="B99" s="274"/>
      <c r="C99" s="212"/>
      <c r="D99" s="213"/>
      <c r="E99" s="263"/>
      <c r="F99" s="263"/>
      <c r="G99" s="263"/>
      <c r="H99" s="266"/>
      <c r="I99" s="266"/>
      <c r="J99" s="266"/>
      <c r="K99" s="285"/>
      <c r="L99" s="285"/>
      <c r="M99" s="277" t="n">
        <f aca="false">M98*C98</f>
        <v>7500.37</v>
      </c>
      <c r="N99" s="283" t="n">
        <f aca="false">N98*$C98</f>
        <v>7500.37</v>
      </c>
    </row>
    <row r="100" customFormat="false" ht="14.25" hidden="false" customHeight="false" outlineLevel="0" collapsed="false">
      <c r="A100" s="255"/>
      <c r="B100" s="255"/>
      <c r="C100" s="255"/>
      <c r="D100" s="255"/>
      <c r="E100" s="255"/>
      <c r="F100" s="255"/>
      <c r="G100" s="255"/>
      <c r="H100" s="255"/>
      <c r="I100" s="255"/>
      <c r="J100" s="255"/>
      <c r="K100" s="255"/>
      <c r="L100" s="255"/>
      <c r="M100" s="255"/>
      <c r="N100" s="255"/>
    </row>
    <row r="101" customFormat="false" ht="14.25" hidden="false" customHeight="false" outlineLevel="0" collapsed="false">
      <c r="A101" s="286" t="s">
        <v>1418</v>
      </c>
      <c r="B101" s="286"/>
      <c r="C101" s="287" t="n">
        <f aca="false">SUM(C76:C99)</f>
        <v>313718.36</v>
      </c>
      <c r="D101" s="288" t="n">
        <f aca="false">SUM(D76:D99)</f>
        <v>1</v>
      </c>
      <c r="E101" s="289" t="n">
        <f aca="false">E77+E79+E81+E83+E85+E87+E89+E91+E95+E97+E99</f>
        <v>29665.2</v>
      </c>
      <c r="F101" s="289" t="n">
        <f aca="false">F77+F79+F81+F83+F85+F87+F89+F91+F95+F97+F99</f>
        <v>24243.634</v>
      </c>
      <c r="G101" s="289" t="n">
        <f aca="false">G77+G79+G81+G83+G85+G87+G89+G91+G95+G97+G99</f>
        <v>47528.6635</v>
      </c>
      <c r="H101" s="289" t="n">
        <f aca="false">H77+H79+H81+H83+H85+H87+H89+H91+H95+H97+H99</f>
        <v>19843.376</v>
      </c>
      <c r="I101" s="289" t="n">
        <f aca="false">I77+I79+I81+I83+I85+I87+I89+I91+I95+I97+I99</f>
        <v>31161.0215</v>
      </c>
      <c r="J101" s="289" t="n">
        <f aca="false">J77+J79+J81+J83+J85+J87+J89+J91+J93+J95+J97+J99</f>
        <v>37172.592</v>
      </c>
      <c r="K101" s="289" t="n">
        <f aca="false">K77+K79+K81+K83+K85+K87+K89+K91+K93+K95+K97+K99</f>
        <v>37704.829</v>
      </c>
      <c r="L101" s="289" t="n">
        <f aca="false">L77+L79+L81+L83+L85+L87+L89+L91+L93+L95+L97+L99</f>
        <v>33291.864</v>
      </c>
      <c r="M101" s="289" t="n">
        <f aca="false">M77+M79+M81+M83+M85+M87+M89+M91+M93+M95+M97+M99</f>
        <v>39424.202</v>
      </c>
      <c r="N101" s="289" t="n">
        <f aca="false">N77+N79+N81+N83+N85+N87+N89+N91+N95+N97+N99</f>
        <v>13682.978</v>
      </c>
    </row>
    <row r="102" customFormat="false" ht="14.25" hidden="false" customHeight="false" outlineLevel="0" collapsed="false">
      <c r="A102" s="247" t="s">
        <v>1414</v>
      </c>
      <c r="B102" s="247"/>
      <c r="C102" s="290"/>
      <c r="D102" s="290"/>
      <c r="E102" s="291" t="n">
        <f aca="false">E101</f>
        <v>29665.2</v>
      </c>
      <c r="F102" s="291" t="n">
        <f aca="false">F101+E102</f>
        <v>53908.834</v>
      </c>
      <c r="G102" s="291" t="n">
        <f aca="false">G101+F102</f>
        <v>101437.4975</v>
      </c>
      <c r="H102" s="291" t="n">
        <f aca="false">H101+G102</f>
        <v>121280.8735</v>
      </c>
      <c r="I102" s="291" t="n">
        <f aca="false">I101+H102</f>
        <v>152441.895</v>
      </c>
      <c r="J102" s="291" t="n">
        <f aca="false">J101+I102</f>
        <v>189614.487</v>
      </c>
      <c r="K102" s="291" t="n">
        <f aca="false">K101+J102</f>
        <v>227319.316</v>
      </c>
      <c r="L102" s="291" t="n">
        <f aca="false">L101+K102</f>
        <v>260611.18</v>
      </c>
      <c r="M102" s="291" t="n">
        <f aca="false">M101+L102</f>
        <v>300035.382</v>
      </c>
      <c r="N102" s="292" t="n">
        <f aca="false">N101+M102</f>
        <v>313718.36</v>
      </c>
    </row>
    <row r="103" customFormat="false" ht="21" hidden="false" customHeight="true" outlineLevel="0" collapsed="false">
      <c r="A103" s="293" t="s">
        <v>1419</v>
      </c>
      <c r="B103" s="293"/>
      <c r="C103" s="293"/>
      <c r="D103" s="293"/>
      <c r="E103" s="293"/>
      <c r="F103" s="293"/>
      <c r="G103" s="293"/>
      <c r="H103" s="293"/>
      <c r="I103" s="293"/>
      <c r="J103" s="293"/>
      <c r="K103" s="293"/>
      <c r="L103" s="293"/>
      <c r="M103" s="293"/>
      <c r="N103" s="293"/>
    </row>
    <row r="104" customFormat="false" ht="36" hidden="false" customHeight="true" outlineLevel="0" collapsed="false">
      <c r="A104" s="293"/>
      <c r="B104" s="293"/>
      <c r="C104" s="293"/>
      <c r="D104" s="293"/>
      <c r="E104" s="293"/>
      <c r="F104" s="293"/>
      <c r="G104" s="293"/>
      <c r="H104" s="293"/>
      <c r="I104" s="293"/>
      <c r="J104" s="293"/>
      <c r="K104" s="293"/>
      <c r="L104" s="293"/>
      <c r="M104" s="293"/>
      <c r="N104" s="293"/>
    </row>
    <row r="105" customFormat="false" ht="14.25" hidden="false" customHeight="false" outlineLevel="0" collapsed="false">
      <c r="A105" s="293"/>
      <c r="B105" s="293"/>
      <c r="C105" s="293"/>
      <c r="D105" s="293"/>
      <c r="E105" s="293"/>
      <c r="F105" s="293"/>
      <c r="G105" s="293"/>
      <c r="H105" s="293"/>
      <c r="I105" s="293"/>
      <c r="J105" s="293"/>
      <c r="K105" s="293"/>
      <c r="L105" s="293"/>
      <c r="M105" s="293"/>
      <c r="N105" s="293"/>
    </row>
    <row r="106" customFormat="false" ht="14.25" hidden="false" customHeight="false" outlineLevel="0" collapsed="false">
      <c r="A106" s="293"/>
      <c r="B106" s="293"/>
      <c r="C106" s="293"/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</row>
    <row r="107" customFormat="false" ht="14.25" hidden="false" customHeight="false" outlineLevel="0" collapsed="false">
      <c r="A107" s="293"/>
      <c r="B107" s="293"/>
      <c r="C107" s="293"/>
      <c r="D107" s="293"/>
      <c r="E107" s="293"/>
      <c r="F107" s="293"/>
      <c r="G107" s="293"/>
      <c r="H107" s="293"/>
      <c r="I107" s="293"/>
      <c r="J107" s="293"/>
      <c r="K107" s="293"/>
      <c r="L107" s="293"/>
      <c r="M107" s="293"/>
      <c r="N107" s="293"/>
    </row>
    <row r="108" customFormat="false" ht="14.25" hidden="false" customHeight="false" outlineLevel="0" collapsed="false">
      <c r="A108" s="293"/>
      <c r="B108" s="293"/>
      <c r="C108" s="293"/>
      <c r="D108" s="293"/>
      <c r="E108" s="293"/>
      <c r="F108" s="293"/>
      <c r="G108" s="293"/>
      <c r="H108" s="293"/>
      <c r="I108" s="293"/>
      <c r="J108" s="293"/>
      <c r="K108" s="293"/>
      <c r="L108" s="293"/>
      <c r="M108" s="293"/>
      <c r="N108" s="293"/>
    </row>
    <row r="109" customFormat="false" ht="14.25" hidden="false" customHeight="false" outlineLevel="0" collapsed="false">
      <c r="A109" s="293"/>
      <c r="B109" s="293"/>
      <c r="C109" s="293"/>
      <c r="D109" s="293"/>
      <c r="E109" s="293"/>
      <c r="F109" s="293"/>
      <c r="G109" s="293"/>
      <c r="H109" s="293"/>
      <c r="I109" s="293"/>
      <c r="J109" s="293"/>
      <c r="K109" s="293"/>
      <c r="L109" s="293"/>
      <c r="M109" s="293"/>
      <c r="N109" s="293"/>
    </row>
    <row r="1048576" customFormat="false" ht="14.25" hidden="false" customHeight="false" outlineLevel="0" collapsed="false"/>
  </sheetData>
  <mergeCells count="22">
    <mergeCell ref="A1:N2"/>
    <mergeCell ref="A4:J4"/>
    <mergeCell ref="K4:N4"/>
    <mergeCell ref="A5:J5"/>
    <mergeCell ref="K5:N5"/>
    <mergeCell ref="A6:J6"/>
    <mergeCell ref="K6:N6"/>
    <mergeCell ref="A7:J7"/>
    <mergeCell ref="K7:N7"/>
    <mergeCell ref="A8:J8"/>
    <mergeCell ref="K8:N8"/>
    <mergeCell ref="A61:B61"/>
    <mergeCell ref="A62:B62"/>
    <mergeCell ref="C67:H67"/>
    <mergeCell ref="C68:H68"/>
    <mergeCell ref="C69:H69"/>
    <mergeCell ref="A72:N72"/>
    <mergeCell ref="A73:N73"/>
    <mergeCell ref="A100:N100"/>
    <mergeCell ref="A101:B101"/>
    <mergeCell ref="A102:B102"/>
    <mergeCell ref="A103:N109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417</TotalTime>
  <Application>LibreOffice/5.3.0.3$Windows_x86 LibreOffice_project/7074905676c47b82bbcfbea1aeefc84afe1c50e1</Application>
  <Company>Fnde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2012-10-15T18:57:41Z</dcterms:created>
  <dc:creator>27421740104</dc:creator>
  <dc:description/>
  <dc:language>pt-BR</dc:language>
  <cp:lastModifiedBy/>
  <cp:lastPrinted>2019-07-31T09:31:00Z</cp:lastPrinted>
  <dcterms:modified xsi:type="dcterms:W3CDTF">2019-07-31T09:33:19Z</dcterms:modified>
  <cp:revision>72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Fnde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