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1355" windowHeight="8445"/>
  </bookViews>
  <sheets>
    <sheet name="Planilha Orcamentaria" sheetId="6" r:id="rId1"/>
  </sheets>
  <externalReferences>
    <externalReference r:id="rId2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Orcamentaria'!$F$8</definedName>
    <definedName name="REFERENCIA.Descricao" hidden="1">IF(ISNUMBER('Planilha Orcamentaria'!$Y1),OFFSET(INDIRECT(ORÇAMENTO.BancoRef),'Planilha Orcamentaria'!$Y1-1,3,1),'Planilha Orcamentaria'!$Y1)</definedName>
    <definedName name="_xlnm.Print_Titles" localSheetId="0">'Planilha Orcamentaria'!$1:$10</definedName>
  </definedNames>
  <calcPr calcId="125725"/>
</workbook>
</file>

<file path=xl/calcChain.xml><?xml version="1.0" encoding="utf-8"?>
<calcChain xmlns="http://schemas.openxmlformats.org/spreadsheetml/2006/main">
  <c r="I46" i="6"/>
  <c r="I45"/>
  <c r="I44"/>
  <c r="I43"/>
  <c r="I42"/>
  <c r="I41"/>
  <c r="I28"/>
  <c r="I29" l="1"/>
  <c r="I23"/>
  <c r="I22"/>
  <c r="I38" l="1"/>
  <c r="I37"/>
  <c r="I34"/>
  <c r="I33"/>
  <c r="I32"/>
  <c r="I31"/>
  <c r="I21"/>
  <c r="I20"/>
  <c r="I19"/>
  <c r="I18" l="1"/>
  <c r="I30"/>
  <c r="I36"/>
  <c r="I35" s="1"/>
  <c r="I50"/>
  <c r="I49" s="1"/>
  <c r="I15" l="1"/>
  <c r="I14"/>
  <c r="I16" l="1"/>
  <c r="I13" l="1"/>
  <c r="I40" l="1"/>
  <c r="I39" l="1"/>
  <c r="I27" l="1"/>
  <c r="I26"/>
  <c r="I25"/>
  <c r="I17" l="1"/>
  <c r="I48"/>
  <c r="I47" s="1"/>
  <c r="I24"/>
  <c r="H43" l="1"/>
  <c r="J43" s="1"/>
  <c r="H42"/>
  <c r="J42" s="1"/>
  <c r="H44"/>
  <c r="J44" s="1"/>
  <c r="H46"/>
  <c r="J46" s="1"/>
  <c r="H41"/>
  <c r="J41" s="1"/>
  <c r="H45"/>
  <c r="J45" s="1"/>
  <c r="H28"/>
  <c r="J28" s="1"/>
  <c r="H29"/>
  <c r="J29" s="1"/>
  <c r="H26"/>
  <c r="J26" s="1"/>
  <c r="H27"/>
  <c r="J27" s="1"/>
  <c r="H22"/>
  <c r="J22" s="1"/>
  <c r="H23"/>
  <c r="J23" s="1"/>
  <c r="H38"/>
  <c r="J38" s="1"/>
  <c r="H33"/>
  <c r="J33" s="1"/>
  <c r="H34"/>
  <c r="J34" s="1"/>
  <c r="H37"/>
  <c r="J37" s="1"/>
  <c r="H36"/>
  <c r="J36" s="1"/>
  <c r="H32"/>
  <c r="J32" s="1"/>
  <c r="H31"/>
  <c r="J31" s="1"/>
  <c r="H18"/>
  <c r="J18" s="1"/>
  <c r="H21"/>
  <c r="J21" s="1"/>
  <c r="H20"/>
  <c r="J20" s="1"/>
  <c r="H19"/>
  <c r="J19" s="1"/>
  <c r="H50"/>
  <c r="J50" s="1"/>
  <c r="J49" s="1"/>
  <c r="H48"/>
  <c r="J48" s="1"/>
  <c r="H40"/>
  <c r="J40" s="1"/>
  <c r="H15"/>
  <c r="J15" s="1"/>
  <c r="H16"/>
  <c r="J16" s="1"/>
  <c r="H13"/>
  <c r="J13" s="1"/>
  <c r="H14"/>
  <c r="J14" s="1"/>
  <c r="H25"/>
  <c r="J25" s="1"/>
  <c r="J17" l="1"/>
  <c r="J24"/>
  <c r="J47"/>
  <c r="J30"/>
  <c r="J35"/>
  <c r="J39"/>
  <c r="H12" l="1"/>
  <c r="I12" l="1"/>
  <c r="I11" l="1"/>
  <c r="I51" s="1"/>
  <c r="J12"/>
  <c r="J11" l="1"/>
  <c r="J51" l="1"/>
</calcChain>
</file>

<file path=xl/sharedStrings.xml><?xml version="1.0" encoding="utf-8"?>
<sst xmlns="http://schemas.openxmlformats.org/spreadsheetml/2006/main" count="192" uniqueCount="131">
  <si>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</si>
  <si>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</si>
  <si>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</si>
  <si>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</si>
  <si>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</si>
  <si>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</si>
  <si>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</si>
  <si>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</si>
  <si>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</si>
  <si>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</si>
  <si>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</si>
  <si>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(  x  )</t>
  </si>
  <si>
    <t>2.1</t>
  </si>
  <si>
    <t>3.1</t>
  </si>
  <si>
    <t>BDI</t>
  </si>
  <si>
    <t>FONTE</t>
  </si>
  <si>
    <t>1.1</t>
  </si>
  <si>
    <t>2.2</t>
  </si>
  <si>
    <t>2.3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</si>
  <si>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</si>
  <si>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</si>
  <si>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</si>
  <si>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</si>
  <si>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</si>
  <si>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</si>
  <si>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</si>
  <si>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>SINAPI</t>
  </si>
  <si>
    <t>Internet: www.muriae.mg.gov.br / Telefone: (32) 3696-3362
Centro Administrativo Municipal Presidente Tancredo Neves - 2º andar
Av. Maestro Sansão, nº 236 - Centro - CEP 36880-000 - Muriaé - MG</t>
  </si>
  <si>
    <t>SETOP</t>
  </si>
  <si>
    <t>IIO-PLA-005</t>
  </si>
  <si>
    <t>FORNECIMENTO E COLOCAÇÃO DE PLACA DE OBRA EM CHAPA GALVANIZADA (3,00X1,50M) -EM CHAPA GALVANIZADA 0,26 AFIXADAS COM REBITES 540 E PARAFUSOS 3/8, EM ESTRUTURA METÁLICA VIGA U 2" ENRIJECIDA COM METALON 20X20, SUPORTE EM EUCALIPTO AUTOCLAVADO PINTADAS</t>
  </si>
  <si>
    <t>UN</t>
  </si>
  <si>
    <t>M3</t>
  </si>
  <si>
    <t>SERVIÇOS FINAIS</t>
  </si>
  <si>
    <t>3.2</t>
  </si>
  <si>
    <t>3.3</t>
  </si>
  <si>
    <t>M</t>
  </si>
  <si>
    <t>4.1</t>
  </si>
  <si>
    <t>5.1</t>
  </si>
  <si>
    <t>6.1</t>
  </si>
  <si>
    <t>1.2</t>
  </si>
  <si>
    <t>1.3</t>
  </si>
  <si>
    <t>IIO-SAN-005</t>
  </si>
  <si>
    <t>BANHEIRO QUÍMICO 110 X 120 X 230 CM COM MANUTENÇÃO</t>
  </si>
  <si>
    <t>MÊS</t>
  </si>
  <si>
    <t>92235</t>
  </si>
  <si>
    <t>FECHAMENTO DE CONSTRUÇÃO TEMPORÁRIA EM CHAPA DE MADEIRA COMPENSADA E=10MM, COM REAPROVEITAMENTO DE 2X</t>
  </si>
  <si>
    <t>93207</t>
  </si>
  <si>
    <t>EXECUÇÃO DE ESCRITÓRIO EM CANTEIRO DE OBRA EM CHAPA DE MADEIRA COMPENSADA, NÃO INCLUSO MOBILIÁRIO E EQUIPAMENTOS</t>
  </si>
  <si>
    <t>93208</t>
  </si>
  <si>
    <t>EXECUÇÃO DE ALMOXARIFADO EM CANTEIRO DE OBRA EM CHAPA DE MADEIRA COMPENSADA, INCLUSO PRATELEIRAS</t>
  </si>
  <si>
    <t>MOVIMENTO DE TERRA</t>
  </si>
  <si>
    <t>1.4</t>
  </si>
  <si>
    <t>1.5</t>
  </si>
  <si>
    <t>6.2</t>
  </si>
  <si>
    <t>7.1</t>
  </si>
  <si>
    <t>6.3</t>
  </si>
  <si>
    <t>SERRALHERIA</t>
  </si>
  <si>
    <t>REMOÇÕES E DEMOLIÇÕES</t>
  </si>
  <si>
    <t>2.4</t>
  </si>
  <si>
    <t>CCU</t>
  </si>
  <si>
    <t>2.5</t>
  </si>
  <si>
    <t>6.4</t>
  </si>
  <si>
    <t>8.1</t>
  </si>
  <si>
    <t>COMP 002</t>
  </si>
  <si>
    <t>TRANSPORTE COM CAMINHÃO BASCULANTE DE 6 M3, EM VIA URBANA PAVIMENTADA, DMT ATÉ 30 KM (UNIDADE: M3XKM). AF_01/2018</t>
  </si>
  <si>
    <t>3.4</t>
  </si>
  <si>
    <t>PRAZO DE EXECUÇÃO: 120 dias</t>
  </si>
  <si>
    <t>OBRA: CONSTRUÇÃO DE MURO DE CONTENÇÃO AS MARGENS DO RIO MURIAÉ</t>
  </si>
  <si>
    <t xml:space="preserve">Local: Rua 31 de Maio, s/n B. Napoleão - Muriaé - MG
</t>
  </si>
  <si>
    <t>72898</t>
  </si>
  <si>
    <t>CARGA E DESCARGA MECANIZADAS DE ENTULHO EM CAMINHAO BASCULANTE 6 M3</t>
  </si>
  <si>
    <t>83358</t>
  </si>
  <si>
    <t>TRANSPORTE DE PAVIMENTACAO REMOVIDA</t>
  </si>
  <si>
    <t>M3XKM</t>
  </si>
  <si>
    <t>2.6</t>
  </si>
  <si>
    <t>97636</t>
  </si>
  <si>
    <t>DEMOLIÇÃO PARCIAL DE PAVIMENTO ASFÁLTICO, DE FORMA MECANIZADA, SEM REAPROVEITAMENTO. AF_12/2017</t>
  </si>
  <si>
    <t>RO-41602</t>
  </si>
  <si>
    <t>DEMOLIÇÃO MECÂNICA DE CONCRETO ARMADO</t>
  </si>
  <si>
    <t>97914</t>
  </si>
  <si>
    <t>83338</t>
  </si>
  <si>
    <t>ESCAVACAO MECANICA, A CEU ABERTO, EM MATERIAL DE 1A CATEGORIA, COM ESCAVADEIRA HIDRAULICA, CAPACIDADE DE 0,78 M3</t>
  </si>
  <si>
    <t>3.5</t>
  </si>
  <si>
    <t>96386</t>
  </si>
  <si>
    <t>EXECUÇÃO E COMPACTAÇÃO DE ATERRO COM SOLO PREDOMINANTEMENTE ARENOSO - EXCLUSIVE ESCAVAÇÃO, CARGA E TRANSPORTE E SOLO. AF_09/2017</t>
  </si>
  <si>
    <t>74154/001</t>
  </si>
  <si>
    <t>ESCAVACAO, CARGA E TRANSPORTE DE MATERIAL DE 1A CATEGORIA COM TRATOR SOBRE ESTEIRAS 347 HP E CACAMBA 6M3</t>
  </si>
  <si>
    <t>MURO DE CONTENÇÃO</t>
  </si>
  <si>
    <t>4.2</t>
  </si>
  <si>
    <t>4.3</t>
  </si>
  <si>
    <t>4.4</t>
  </si>
  <si>
    <t>92758</t>
  </si>
  <si>
    <t>PROTEÇÃO SUPERFICIAL DE CANAL EM GABIÃO TIPO SACO, DIÂMETRO DE 65 CENTÍMETROS, ENCHIMENTO MANUAL COM PEDRA DE MÃO TIPO RACHÃO - FORNECIMENTO E EXECUÇÃO. AF_12/2015</t>
  </si>
  <si>
    <t>73881/003</t>
  </si>
  <si>
    <t>EXECUCAO DE DRENO COM MANTA GEOTEXTIL 400 G/M2</t>
  </si>
  <si>
    <t>92743</t>
  </si>
  <si>
    <t>MURO DE GABIÃO, ENCHIMENTO COM PEDRA DE MÃO TIPO RACHÃO, DE GRAVIDADE, COM GAIOLAS DE COMPRIMENTO IGUAL A 1 M, PARA MUROS COM ALTURA MENOR O U IGUAL A 4 M FORNECIMENTO E EXECUÇÃO. AF_12/2015</t>
  </si>
  <si>
    <t>PAVIMENTAÇÃO</t>
  </si>
  <si>
    <t>URBANIZAÇÃO E DRENAGEM</t>
  </si>
  <si>
    <t>5.2</t>
  </si>
  <si>
    <t>5.3</t>
  </si>
  <si>
    <t>94273</t>
  </si>
  <si>
    <t>94281</t>
  </si>
  <si>
    <t>EXECUÇÃO DE SARJETA DE CONCRETO USINADO, MOLDADA IN LOCO EM TRECHO RETO, 30 CM BASE X 15 CM ALTURA. AF_06/2016</t>
  </si>
  <si>
    <t>94996</t>
  </si>
  <si>
    <t>EXECUÇÃO DE PASSEIO (CALÇADA) OU PISO DE CONCRETO COM CONCRETO MOLDADO IN LOCO, FEITO EM OBRA, ACABAMENTO CONVENCIONAL, ESPESSURA 10 CM, ARMADO. AF_07/2016</t>
  </si>
  <si>
    <t>6.5</t>
  </si>
  <si>
    <t>6.6</t>
  </si>
  <si>
    <t>6.7</t>
  </si>
  <si>
    <t>72961</t>
  </si>
  <si>
    <t>REGULARIZACAO E COMPACTACAO DE SUBLEITO ATE 20 CM DE ESPESSURA</t>
  </si>
  <si>
    <t>96396</t>
  </si>
  <si>
    <t>EXECUÇÃO E COMPACTAÇÃO DE BASE COM BRITA GRADUADA SIMPLES - EXCLUSIVE CARGA E TRANSPORTE. AF_09/2017</t>
  </si>
  <si>
    <t>96401</t>
  </si>
  <si>
    <t>EXECUÇÃO DE IMPRIMAÇÃO COM ASFALTO DILUÍDO CM-30. AF_09/2017</t>
  </si>
  <si>
    <t>95999</t>
  </si>
  <si>
    <t>83356</t>
  </si>
  <si>
    <t>TRANSPORTE COMERCIAL DE BRITA</t>
  </si>
  <si>
    <t>CONSTRUÇÃO DE PAVIMENTO COM APLICAÇÃO DE CONCRETO BETUMINOSO USINADO A QUENTE (CBUQ), CAMADA DE ROLAMENTO, COM ESPESSURA DE 7,0 CM - EXCLUSIVE TRANSPORTE. AF_03/2017</t>
  </si>
  <si>
    <t>72888</t>
  </si>
  <si>
    <t>CARGA, MANOBRAS E DESCARGA DE BRITA,  COM CAMINHAO BASCULANTE 6 M3 (DESCARGA LIVRE)</t>
  </si>
  <si>
    <t>95303</t>
  </si>
  <si>
    <t>TRANSPORTE COM CAMINHÃO BASCULANTE 10 M3 DE MASSA ASFALTICA PARA PAVIMENTAÇÃO URBANA</t>
  </si>
  <si>
    <t>LIMPEZA DE RUAS (VARIÇÃO E REMOÇÃO DE ENTULHOS)</t>
  </si>
  <si>
    <t xml:space="preserve">GUARDA-CORPO DE AÇO GALVANIZADO DE H=1,0M, MONTANTES TUBULARES DE 3" ESPAÇADOS DE 6,0M, TRAVESSA SUPERIOR DE 3", GRADIL FORMADO POR TUBOS HORIZONTAIS DE 1" E VERTICAIS DE 1", FIXADO COM CHUMBADOR MECÂNICO, CONFORME PROJETO </t>
  </si>
  <si>
    <t>REFERÊNCIA: SINAPI Setembro/2019 - SETOP Agosto/2019 - SICRO Janeiro/2019</t>
  </si>
  <si>
    <t>LASTRO DE PEDRA DE MÃO OU RACHÃO LANÇAMENTO MANUAL</t>
  </si>
  <si>
    <t>2003868</t>
  </si>
  <si>
    <t>SICRO</t>
  </si>
  <si>
    <t>ASSENTAMENTO DE GUIA (MEIO-FIO) EM TRECHO RETO, CONFECCIONADA EM CONCRETO PRÉ-FABRICADO, DIMENSÕES 100X15X13X30 CM (COMPRIMENTO X BASE INFERIOR X BASE SUPERIOR X ALTURA), PARA VIAS URBANAS (USO VIÁRIO). AF_06/2016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</si>
</sst>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4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4" xfId="0" applyFont="1" applyFill="1" applyBorder="1"/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right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2" fontId="3" fillId="2" borderId="12" xfId="0" applyNumberFormat="1" applyFont="1" applyFill="1" applyBorder="1" applyAlignment="1">
      <alignment horizontal="right" wrapText="1"/>
    </xf>
    <xf numFmtId="2" fontId="3" fillId="2" borderId="0" xfId="0" applyNumberFormat="1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" fontId="1" fillId="0" borderId="19" xfId="0" applyNumberFormat="1" applyFont="1" applyFill="1" applyBorder="1" applyAlignment="1">
      <alignment horizontal="right" vertical="center" wrapText="1"/>
    </xf>
    <xf numFmtId="4" fontId="1" fillId="0" borderId="29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0" fontId="1" fillId="0" borderId="8" xfId="0" applyFont="1" applyBorder="1" applyAlignment="1">
      <alignment horizontal="right" vertical="center"/>
    </xf>
    <xf numFmtId="2" fontId="1" fillId="0" borderId="0" xfId="0" applyNumberFormat="1" applyFont="1" applyAlignment="1">
      <alignment horizontal="right"/>
    </xf>
    <xf numFmtId="4" fontId="1" fillId="0" borderId="42" xfId="0" applyNumberFormat="1" applyFont="1" applyFill="1" applyBorder="1" applyAlignment="1">
      <alignment horizontal="right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center" vertical="center"/>
    </xf>
    <xf numFmtId="4" fontId="1" fillId="0" borderId="42" xfId="0" applyNumberFormat="1" applyFont="1" applyFill="1" applyBorder="1" applyAlignment="1">
      <alignment horizontal="right" vertical="center"/>
    </xf>
    <xf numFmtId="4" fontId="1" fillId="0" borderId="44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vertical="center" wrapText="1"/>
    </xf>
    <xf numFmtId="4" fontId="1" fillId="0" borderId="24" xfId="0" applyNumberFormat="1" applyFont="1" applyFill="1" applyBorder="1" applyAlignment="1">
      <alignment horizontal="right" vertical="center" wrapText="1"/>
    </xf>
    <xf numFmtId="49" fontId="1" fillId="0" borderId="32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right" vertical="center"/>
    </xf>
    <xf numFmtId="4" fontId="1" fillId="0" borderId="32" xfId="0" applyNumberFormat="1" applyFont="1" applyFill="1" applyBorder="1" applyAlignment="1">
      <alignment horizontal="right" vertical="center"/>
    </xf>
    <xf numFmtId="4" fontId="1" fillId="0" borderId="32" xfId="0" applyNumberFormat="1" applyFont="1" applyFill="1" applyBorder="1" applyAlignment="1">
      <alignment horizontal="right" vertical="center" wrapText="1"/>
    </xf>
    <xf numFmtId="4" fontId="1" fillId="0" borderId="34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20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4" fontId="1" fillId="0" borderId="41" xfId="0" applyNumberFormat="1" applyFont="1" applyFill="1" applyBorder="1" applyAlignment="1">
      <alignment horizontal="right" vertical="center" wrapText="1"/>
    </xf>
    <xf numFmtId="2" fontId="5" fillId="3" borderId="2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14" fontId="3" fillId="0" borderId="37" xfId="0" applyNumberFormat="1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2" fontId="3" fillId="0" borderId="25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3</xdr:col>
      <xdr:colOff>2867025</xdr:colOff>
      <xdr:row>0</xdr:row>
      <xdr:rowOff>704850</xdr:rowOff>
    </xdr:to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1409700" y="66675"/>
          <a:ext cx="2752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247650</xdr:colOff>
      <xdr:row>0</xdr:row>
      <xdr:rowOff>47625</xdr:rowOff>
    </xdr:from>
    <xdr:to>
      <xdr:col>1</xdr:col>
      <xdr:colOff>885825</xdr:colOff>
      <xdr:row>0</xdr:row>
      <xdr:rowOff>933450</xdr:rowOff>
    </xdr:to>
    <xdr:pic>
      <xdr:nvPicPr>
        <xdr:cNvPr id="5134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00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&#231;as%202018%20490mil%20M&#218;LTIPLA%20V3.05%20R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>
        <row r="18">
          <cell r="F18" t="str">
            <v>DESONERADO</v>
          </cell>
        </row>
      </sheetData>
      <sheetData sheetId="2" refreshError="1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showGridLines="0" showZeros="0" tabSelected="1" zoomScaleNormal="100" zoomScaleSheetLayoutView="80" workbookViewId="0">
      <selection activeCell="K4" sqref="K4"/>
    </sheetView>
  </sheetViews>
  <sheetFormatPr defaultRowHeight="12.75"/>
  <cols>
    <col min="1" max="1" width="7.140625" style="19" bestFit="1" customWidth="1"/>
    <col min="2" max="2" width="14" style="50" customWidth="1"/>
    <col min="3" max="3" width="14" style="19" customWidth="1"/>
    <col min="4" max="4" width="46.42578125" style="19" customWidth="1"/>
    <col min="5" max="5" width="9.140625" style="49"/>
    <col min="6" max="6" width="13.140625" style="55" bestFit="1" customWidth="1"/>
    <col min="7" max="10" width="12.28515625" style="22" customWidth="1"/>
    <col min="11" max="16384" width="9.140625" style="19"/>
  </cols>
  <sheetData>
    <row r="1" spans="1:13" ht="80.099999999999994" customHeight="1" thickBot="1">
      <c r="A1" s="125"/>
      <c r="B1" s="126"/>
      <c r="C1" s="48"/>
      <c r="D1" s="123"/>
      <c r="E1" s="123"/>
      <c r="F1" s="123"/>
      <c r="G1" s="123"/>
      <c r="H1" s="123"/>
      <c r="I1" s="123"/>
      <c r="J1" s="124"/>
    </row>
    <row r="2" spans="1:13" ht="3.75" customHeight="1" thickBot="1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3" ht="20.100000000000001" customHeight="1" thickBot="1">
      <c r="A3" s="119" t="s">
        <v>4</v>
      </c>
      <c r="B3" s="120"/>
      <c r="C3" s="120"/>
      <c r="D3" s="120"/>
      <c r="E3" s="120"/>
      <c r="F3" s="120"/>
      <c r="G3" s="120"/>
      <c r="H3" s="120"/>
      <c r="I3" s="120"/>
      <c r="J3" s="121"/>
      <c r="M3" s="22"/>
    </row>
    <row r="4" spans="1:13" ht="3.75" customHeight="1" thickBot="1">
      <c r="A4" s="3"/>
      <c r="B4" s="10"/>
      <c r="C4" s="3"/>
      <c r="D4" s="3"/>
      <c r="E4" s="3"/>
      <c r="F4" s="42"/>
      <c r="G4" s="25"/>
      <c r="H4" s="25"/>
      <c r="I4" s="25"/>
      <c r="J4" s="25"/>
    </row>
    <row r="5" spans="1:13">
      <c r="A5" s="135" t="s">
        <v>68</v>
      </c>
      <c r="B5" s="136"/>
      <c r="C5" s="136"/>
      <c r="D5" s="136"/>
      <c r="E5" s="136"/>
      <c r="F5" s="137"/>
      <c r="G5" s="13" t="s">
        <v>23</v>
      </c>
      <c r="H5" s="102">
        <v>43746</v>
      </c>
      <c r="I5" s="26"/>
      <c r="J5" s="27"/>
    </row>
    <row r="6" spans="1:13">
      <c r="A6" s="127" t="s">
        <v>69</v>
      </c>
      <c r="B6" s="128"/>
      <c r="C6" s="128"/>
      <c r="D6" s="128"/>
      <c r="E6" s="129"/>
      <c r="F6" s="138" t="s">
        <v>10</v>
      </c>
      <c r="G6" s="139"/>
      <c r="H6" s="139"/>
      <c r="I6" s="139"/>
      <c r="J6" s="140"/>
    </row>
    <row r="7" spans="1:13" ht="20.100000000000001" customHeight="1">
      <c r="A7" s="133" t="s">
        <v>126</v>
      </c>
      <c r="B7" s="128"/>
      <c r="C7" s="128"/>
      <c r="D7" s="128"/>
      <c r="E7" s="129"/>
      <c r="F7" s="144" t="s">
        <v>8</v>
      </c>
      <c r="G7" s="142" t="s">
        <v>6</v>
      </c>
      <c r="H7" s="28" t="s">
        <v>11</v>
      </c>
      <c r="I7" s="28"/>
      <c r="J7" s="29" t="s">
        <v>7</v>
      </c>
    </row>
    <row r="8" spans="1:13" ht="20.100000000000001" customHeight="1" thickBot="1">
      <c r="A8" s="130" t="s">
        <v>67</v>
      </c>
      <c r="B8" s="131"/>
      <c r="C8" s="131"/>
      <c r="D8" s="131"/>
      <c r="E8" s="132"/>
      <c r="F8" s="145"/>
      <c r="G8" s="143"/>
      <c r="H8" s="30" t="s">
        <v>14</v>
      </c>
      <c r="I8" s="30"/>
      <c r="J8" s="31"/>
    </row>
    <row r="9" spans="1:13" ht="3.75" customHeight="1" thickBot="1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3" s="49" customFormat="1" ht="39" thickBot="1">
      <c r="A10" s="1" t="s">
        <v>0</v>
      </c>
      <c r="B10" s="9" t="s">
        <v>5</v>
      </c>
      <c r="C10" s="2" t="s">
        <v>15</v>
      </c>
      <c r="D10" s="2" t="s">
        <v>1</v>
      </c>
      <c r="E10" s="2" t="s">
        <v>3</v>
      </c>
      <c r="F10" s="43" t="s">
        <v>2</v>
      </c>
      <c r="G10" s="32" t="s">
        <v>20</v>
      </c>
      <c r="H10" s="32" t="s">
        <v>21</v>
      </c>
      <c r="I10" s="33" t="s">
        <v>22</v>
      </c>
      <c r="J10" s="34" t="s">
        <v>9</v>
      </c>
    </row>
    <row r="11" spans="1:13" s="47" customFormat="1" ht="13.5" thickBot="1">
      <c r="A11" s="80">
        <v>1</v>
      </c>
      <c r="B11" s="81"/>
      <c r="C11" s="82"/>
      <c r="D11" s="83" t="s">
        <v>25</v>
      </c>
      <c r="E11" s="84"/>
      <c r="F11" s="96"/>
      <c r="G11" s="85"/>
      <c r="H11" s="85"/>
      <c r="I11" s="85">
        <f>SUM(I12:I16)</f>
        <v>0</v>
      </c>
      <c r="J11" s="87">
        <f>SUM(J12:J16)</f>
        <v>0</v>
      </c>
    </row>
    <row r="12" spans="1:13" s="47" customFormat="1" ht="89.25">
      <c r="A12" s="64" t="s">
        <v>16</v>
      </c>
      <c r="B12" s="88" t="s">
        <v>29</v>
      </c>
      <c r="C12" s="89" t="s">
        <v>28</v>
      </c>
      <c r="D12" s="90" t="s">
        <v>30</v>
      </c>
      <c r="E12" s="91" t="s">
        <v>31</v>
      </c>
      <c r="F12" s="92">
        <v>1</v>
      </c>
      <c r="G12" s="93"/>
      <c r="H12" s="94">
        <f>ROUND(G12*(1+$J$8),2)</f>
        <v>0</v>
      </c>
      <c r="I12" s="78">
        <f t="shared" ref="I12" si="0">ROUND(F12*G12,2)</f>
        <v>0</v>
      </c>
      <c r="J12" s="95">
        <f>ROUND(F12*H12,2)</f>
        <v>0</v>
      </c>
    </row>
    <row r="13" spans="1:13" s="47" customFormat="1" ht="38.25">
      <c r="A13" s="101" t="s">
        <v>40</v>
      </c>
      <c r="B13" s="14" t="s">
        <v>45</v>
      </c>
      <c r="C13" s="61" t="s">
        <v>26</v>
      </c>
      <c r="D13" s="15" t="s">
        <v>46</v>
      </c>
      <c r="E13" s="58" t="s">
        <v>19</v>
      </c>
      <c r="F13" s="92">
        <v>143.84</v>
      </c>
      <c r="G13" s="16"/>
      <c r="H13" s="51">
        <f t="shared" ref="H13:H16" si="1">ROUND(G13*(1+$J$8),2)</f>
        <v>0</v>
      </c>
      <c r="I13" s="56">
        <f t="shared" ref="I13:I16" si="2">ROUND(F13*G13,2)</f>
        <v>0</v>
      </c>
      <c r="J13" s="52">
        <f t="shared" ref="J13:J16" si="3">ROUND(F13*H13,2)</f>
        <v>0</v>
      </c>
    </row>
    <row r="14" spans="1:13" s="47" customFormat="1" ht="38.25">
      <c r="A14" s="101" t="s">
        <v>41</v>
      </c>
      <c r="B14" s="14" t="s">
        <v>47</v>
      </c>
      <c r="C14" s="61" t="s">
        <v>26</v>
      </c>
      <c r="D14" s="15" t="s">
        <v>48</v>
      </c>
      <c r="E14" s="58" t="s">
        <v>19</v>
      </c>
      <c r="F14" s="92">
        <v>6</v>
      </c>
      <c r="G14" s="16"/>
      <c r="H14" s="51">
        <f t="shared" si="1"/>
        <v>0</v>
      </c>
      <c r="I14" s="56">
        <f t="shared" si="2"/>
        <v>0</v>
      </c>
      <c r="J14" s="52">
        <f t="shared" si="3"/>
        <v>0</v>
      </c>
    </row>
    <row r="15" spans="1:13" s="47" customFormat="1" ht="38.25">
      <c r="A15" s="101" t="s">
        <v>52</v>
      </c>
      <c r="B15" s="14" t="s">
        <v>49</v>
      </c>
      <c r="C15" s="61" t="s">
        <v>26</v>
      </c>
      <c r="D15" s="15" t="s">
        <v>50</v>
      </c>
      <c r="E15" s="58" t="s">
        <v>19</v>
      </c>
      <c r="F15" s="92">
        <v>9</v>
      </c>
      <c r="G15" s="16"/>
      <c r="H15" s="51">
        <f t="shared" si="1"/>
        <v>0</v>
      </c>
      <c r="I15" s="56">
        <f t="shared" si="2"/>
        <v>0</v>
      </c>
      <c r="J15" s="52">
        <f t="shared" si="3"/>
        <v>0</v>
      </c>
    </row>
    <row r="16" spans="1:13" s="47" customFormat="1" ht="26.25" thickBot="1">
      <c r="A16" s="101" t="s">
        <v>53</v>
      </c>
      <c r="B16" s="66" t="s">
        <v>42</v>
      </c>
      <c r="C16" s="65" t="s">
        <v>28</v>
      </c>
      <c r="D16" s="67" t="s">
        <v>43</v>
      </c>
      <c r="E16" s="68" t="s">
        <v>44</v>
      </c>
      <c r="F16" s="92">
        <v>4</v>
      </c>
      <c r="G16" s="69"/>
      <c r="H16" s="56">
        <f t="shared" si="1"/>
        <v>0</v>
      </c>
      <c r="I16" s="56">
        <f t="shared" si="2"/>
        <v>0</v>
      </c>
      <c r="J16" s="70">
        <f t="shared" si="3"/>
        <v>0</v>
      </c>
    </row>
    <row r="17" spans="1:10" s="47" customFormat="1" ht="13.5" thickBot="1">
      <c r="A17" s="80">
        <v>2</v>
      </c>
      <c r="B17" s="81"/>
      <c r="C17" s="82"/>
      <c r="D17" s="83" t="s">
        <v>58</v>
      </c>
      <c r="E17" s="84"/>
      <c r="F17" s="96"/>
      <c r="G17" s="85"/>
      <c r="H17" s="86"/>
      <c r="I17" s="85">
        <f>SUM(I18:I23)</f>
        <v>0</v>
      </c>
      <c r="J17" s="97">
        <f>SUM(J18:J23)</f>
        <v>0</v>
      </c>
    </row>
    <row r="18" spans="1:10" s="47" customFormat="1" ht="38.25">
      <c r="A18" s="64" t="s">
        <v>12</v>
      </c>
      <c r="B18" s="88" t="s">
        <v>76</v>
      </c>
      <c r="C18" s="98" t="s">
        <v>26</v>
      </c>
      <c r="D18" s="90" t="s">
        <v>77</v>
      </c>
      <c r="E18" s="58" t="s">
        <v>19</v>
      </c>
      <c r="F18" s="92">
        <v>209.22</v>
      </c>
      <c r="G18" s="93"/>
      <c r="H18" s="94">
        <f t="shared" ref="H18:H21" si="4">ROUND(G18*(1+$J$8),2)</f>
        <v>0</v>
      </c>
      <c r="I18" s="78">
        <f t="shared" ref="I18:I21" si="5">ROUND(F18*G18,2)</f>
        <v>0</v>
      </c>
      <c r="J18" s="95">
        <f t="shared" ref="J18:J21" si="6">ROUND(F18*H18,2)</f>
        <v>0</v>
      </c>
    </row>
    <row r="19" spans="1:10" s="47" customFormat="1" ht="25.5">
      <c r="A19" s="21" t="s">
        <v>17</v>
      </c>
      <c r="B19" s="14" t="s">
        <v>70</v>
      </c>
      <c r="C19" s="98" t="s">
        <v>26</v>
      </c>
      <c r="D19" s="15" t="s">
        <v>71</v>
      </c>
      <c r="E19" s="58" t="s">
        <v>32</v>
      </c>
      <c r="F19" s="92">
        <v>10.46</v>
      </c>
      <c r="G19" s="16"/>
      <c r="H19" s="57">
        <f t="shared" si="4"/>
        <v>0</v>
      </c>
      <c r="I19" s="56">
        <f t="shared" si="5"/>
        <v>0</v>
      </c>
      <c r="J19" s="59">
        <f t="shared" si="6"/>
        <v>0</v>
      </c>
    </row>
    <row r="20" spans="1:10" s="47" customFormat="1">
      <c r="A20" s="21" t="s">
        <v>18</v>
      </c>
      <c r="B20" s="14" t="s">
        <v>72</v>
      </c>
      <c r="C20" s="98" t="s">
        <v>26</v>
      </c>
      <c r="D20" s="15" t="s">
        <v>73</v>
      </c>
      <c r="E20" s="58" t="s">
        <v>74</v>
      </c>
      <c r="F20" s="92">
        <v>20.92</v>
      </c>
      <c r="G20" s="16"/>
      <c r="H20" s="57">
        <f t="shared" si="4"/>
        <v>0</v>
      </c>
      <c r="I20" s="56">
        <f t="shared" si="5"/>
        <v>0</v>
      </c>
      <c r="J20" s="59">
        <f t="shared" si="6"/>
        <v>0</v>
      </c>
    </row>
    <row r="21" spans="1:10" s="47" customFormat="1">
      <c r="A21" s="21" t="s">
        <v>59</v>
      </c>
      <c r="B21" s="14" t="s">
        <v>78</v>
      </c>
      <c r="C21" s="99" t="s">
        <v>28</v>
      </c>
      <c r="D21" s="15" t="s">
        <v>79</v>
      </c>
      <c r="E21" s="58" t="s">
        <v>32</v>
      </c>
      <c r="F21" s="92">
        <v>15.75</v>
      </c>
      <c r="G21" s="16"/>
      <c r="H21" s="57">
        <f t="shared" si="4"/>
        <v>0</v>
      </c>
      <c r="I21" s="56">
        <f t="shared" si="5"/>
        <v>0</v>
      </c>
      <c r="J21" s="59">
        <f t="shared" si="6"/>
        <v>0</v>
      </c>
    </row>
    <row r="22" spans="1:10" s="47" customFormat="1" ht="25.5">
      <c r="A22" s="21" t="s">
        <v>61</v>
      </c>
      <c r="B22" s="14" t="s">
        <v>70</v>
      </c>
      <c r="C22" s="98" t="s">
        <v>26</v>
      </c>
      <c r="D22" s="15" t="s">
        <v>71</v>
      </c>
      <c r="E22" s="58" t="s">
        <v>32</v>
      </c>
      <c r="F22" s="92">
        <v>15.75</v>
      </c>
      <c r="G22" s="16"/>
      <c r="H22" s="57">
        <f t="shared" ref="H22:H23" si="7">ROUND(G22*(1+$J$8),2)</f>
        <v>0</v>
      </c>
      <c r="I22" s="56">
        <f t="shared" ref="I22:I23" si="8">ROUND(F22*G22,2)</f>
        <v>0</v>
      </c>
      <c r="J22" s="59">
        <f t="shared" ref="J22:J23" si="9">ROUND(F22*H22,2)</f>
        <v>0</v>
      </c>
    </row>
    <row r="23" spans="1:10" s="47" customFormat="1" ht="39" thickBot="1">
      <c r="A23" s="21" t="s">
        <v>75</v>
      </c>
      <c r="B23" s="66" t="s">
        <v>80</v>
      </c>
      <c r="C23" s="98" t="s">
        <v>26</v>
      </c>
      <c r="D23" s="67" t="s">
        <v>65</v>
      </c>
      <c r="E23" s="58" t="s">
        <v>74</v>
      </c>
      <c r="F23" s="92">
        <v>31.5</v>
      </c>
      <c r="G23" s="69"/>
      <c r="H23" s="72">
        <f t="shared" si="7"/>
        <v>0</v>
      </c>
      <c r="I23" s="56">
        <f t="shared" si="8"/>
        <v>0</v>
      </c>
      <c r="J23" s="59">
        <f t="shared" si="9"/>
        <v>0</v>
      </c>
    </row>
    <row r="24" spans="1:10" s="47" customFormat="1" ht="13.5" thickBot="1">
      <c r="A24" s="80">
        <v>3</v>
      </c>
      <c r="B24" s="81"/>
      <c r="C24" s="82"/>
      <c r="D24" s="83" t="s">
        <v>51</v>
      </c>
      <c r="E24" s="84"/>
      <c r="F24" s="96"/>
      <c r="G24" s="85"/>
      <c r="H24" s="86"/>
      <c r="I24" s="85">
        <f>SUM(I25:I29)</f>
        <v>0</v>
      </c>
      <c r="J24" s="97">
        <f>SUM(J25:J29)</f>
        <v>0</v>
      </c>
    </row>
    <row r="25" spans="1:10" s="47" customFormat="1" ht="51">
      <c r="A25" s="101" t="s">
        <v>13</v>
      </c>
      <c r="B25" s="88" t="s">
        <v>81</v>
      </c>
      <c r="C25" s="98" t="s">
        <v>26</v>
      </c>
      <c r="D25" s="90" t="s">
        <v>82</v>
      </c>
      <c r="E25" s="58" t="s">
        <v>32</v>
      </c>
      <c r="F25" s="92">
        <v>549.73</v>
      </c>
      <c r="G25" s="93"/>
      <c r="H25" s="94">
        <f>ROUND(G25*(1+$J$8),2)</f>
        <v>0</v>
      </c>
      <c r="I25" s="78">
        <f t="shared" ref="I25" si="10">ROUND(F25*G25,2)</f>
        <v>0</v>
      </c>
      <c r="J25" s="95">
        <f>ROUND(F25*H25,2)</f>
        <v>0</v>
      </c>
    </row>
    <row r="26" spans="1:10" s="47" customFormat="1" ht="25.5">
      <c r="A26" s="101" t="s">
        <v>34</v>
      </c>
      <c r="B26" s="14" t="s">
        <v>70</v>
      </c>
      <c r="C26" s="98" t="s">
        <v>26</v>
      </c>
      <c r="D26" s="15" t="s">
        <v>71</v>
      </c>
      <c r="E26" s="58" t="s">
        <v>32</v>
      </c>
      <c r="F26" s="92">
        <v>687.14999999999986</v>
      </c>
      <c r="G26" s="16"/>
      <c r="H26" s="57">
        <f t="shared" ref="H26:H29" si="11">ROUND(G26*(1+$J$8),2)</f>
        <v>0</v>
      </c>
      <c r="I26" s="56">
        <f t="shared" ref="I26:I27" si="12">ROUND(F26*G26,2)</f>
        <v>0</v>
      </c>
      <c r="J26" s="52">
        <f t="shared" ref="J26:J27" si="13">ROUND(F26*H26,2)</f>
        <v>0</v>
      </c>
    </row>
    <row r="27" spans="1:10" s="47" customFormat="1" ht="37.5" customHeight="1">
      <c r="A27" s="101" t="s">
        <v>35</v>
      </c>
      <c r="B27" s="66" t="s">
        <v>80</v>
      </c>
      <c r="C27" s="98" t="s">
        <v>26</v>
      </c>
      <c r="D27" s="67" t="s">
        <v>65</v>
      </c>
      <c r="E27" s="58" t="s">
        <v>74</v>
      </c>
      <c r="F27" s="92">
        <v>1374.33</v>
      </c>
      <c r="G27" s="69"/>
      <c r="H27" s="72">
        <f t="shared" si="11"/>
        <v>0</v>
      </c>
      <c r="I27" s="56">
        <f t="shared" si="12"/>
        <v>0</v>
      </c>
      <c r="J27" s="52">
        <f t="shared" si="13"/>
        <v>0</v>
      </c>
    </row>
    <row r="28" spans="1:10" s="47" customFormat="1" ht="62.25" customHeight="1">
      <c r="A28" s="101" t="s">
        <v>66</v>
      </c>
      <c r="B28" s="66" t="s">
        <v>84</v>
      </c>
      <c r="C28" s="98" t="s">
        <v>26</v>
      </c>
      <c r="D28" s="67" t="s">
        <v>85</v>
      </c>
      <c r="E28" s="58" t="s">
        <v>32</v>
      </c>
      <c r="F28" s="92">
        <v>292.55999999999995</v>
      </c>
      <c r="G28" s="69"/>
      <c r="H28" s="72">
        <f t="shared" si="11"/>
        <v>0</v>
      </c>
      <c r="I28" s="56">
        <f t="shared" ref="I28:I29" si="14">ROUND(F28*G28,2)</f>
        <v>0</v>
      </c>
      <c r="J28" s="52">
        <f t="shared" ref="J28:J29" si="15">ROUND(F28*H28,2)</f>
        <v>0</v>
      </c>
    </row>
    <row r="29" spans="1:10" s="47" customFormat="1" ht="37.5" customHeight="1" thickBot="1">
      <c r="A29" s="101" t="s">
        <v>83</v>
      </c>
      <c r="B29" s="66" t="s">
        <v>86</v>
      </c>
      <c r="C29" s="98" t="s">
        <v>26</v>
      </c>
      <c r="D29" s="67" t="s">
        <v>87</v>
      </c>
      <c r="E29" s="58" t="s">
        <v>32</v>
      </c>
      <c r="F29" s="92">
        <v>292.55999999999995</v>
      </c>
      <c r="G29" s="69"/>
      <c r="H29" s="72">
        <f t="shared" si="11"/>
        <v>0</v>
      </c>
      <c r="I29" s="56">
        <f t="shared" si="14"/>
        <v>0</v>
      </c>
      <c r="J29" s="52">
        <f t="shared" si="15"/>
        <v>0</v>
      </c>
    </row>
    <row r="30" spans="1:10" s="47" customFormat="1" ht="13.5" thickBot="1">
      <c r="A30" s="80">
        <v>4</v>
      </c>
      <c r="B30" s="81"/>
      <c r="C30" s="82"/>
      <c r="D30" s="83" t="s">
        <v>88</v>
      </c>
      <c r="E30" s="84"/>
      <c r="F30" s="96"/>
      <c r="G30" s="85"/>
      <c r="H30" s="86"/>
      <c r="I30" s="85">
        <f>SUM(I31:I34)</f>
        <v>0</v>
      </c>
      <c r="J30" s="97">
        <f>SUM(J31:J34)</f>
        <v>0</v>
      </c>
    </row>
    <row r="31" spans="1:10" s="47" customFormat="1" ht="25.5">
      <c r="A31" s="101" t="s">
        <v>37</v>
      </c>
      <c r="B31" s="88" t="s">
        <v>128</v>
      </c>
      <c r="C31" s="104" t="s">
        <v>129</v>
      </c>
      <c r="D31" s="90" t="s">
        <v>127</v>
      </c>
      <c r="E31" s="58" t="s">
        <v>32</v>
      </c>
      <c r="F31" s="92">
        <v>141.44999999999999</v>
      </c>
      <c r="G31" s="93"/>
      <c r="H31" s="94">
        <f t="shared" ref="H31" si="16">ROUND(G31*(1+$J$8),2)</f>
        <v>0</v>
      </c>
      <c r="I31" s="78">
        <f t="shared" ref="I31" si="17">ROUND(F31*G31,2)</f>
        <v>0</v>
      </c>
      <c r="J31" s="95">
        <f t="shared" ref="J31" si="18">ROUND(F31*H31,2)</f>
        <v>0</v>
      </c>
    </row>
    <row r="32" spans="1:10" s="47" customFormat="1" ht="63.75">
      <c r="A32" s="101" t="s">
        <v>89</v>
      </c>
      <c r="B32" s="14" t="s">
        <v>96</v>
      </c>
      <c r="C32" s="98" t="s">
        <v>26</v>
      </c>
      <c r="D32" s="15" t="s">
        <v>97</v>
      </c>
      <c r="E32" s="58" t="s">
        <v>32</v>
      </c>
      <c r="F32" s="92">
        <v>195</v>
      </c>
      <c r="G32" s="16"/>
      <c r="H32" s="51">
        <f t="shared" ref="H32:H34" si="19">ROUND(G32*(1+$J$8),2)</f>
        <v>0</v>
      </c>
      <c r="I32" s="56">
        <f t="shared" ref="I32:I34" si="20">ROUND(F32*G32,2)</f>
        <v>0</v>
      </c>
      <c r="J32" s="52">
        <f t="shared" ref="J32:J34" si="21">ROUND(F32*H32,2)</f>
        <v>0</v>
      </c>
    </row>
    <row r="33" spans="1:10" s="47" customFormat="1" ht="63.75">
      <c r="A33" s="101" t="s">
        <v>90</v>
      </c>
      <c r="B33" s="14" t="s">
        <v>92</v>
      </c>
      <c r="C33" s="98" t="s">
        <v>26</v>
      </c>
      <c r="D33" s="15" t="s">
        <v>93</v>
      </c>
      <c r="E33" s="58" t="s">
        <v>32</v>
      </c>
      <c r="F33" s="92">
        <v>62.04</v>
      </c>
      <c r="G33" s="16"/>
      <c r="H33" s="51">
        <f t="shared" si="19"/>
        <v>0</v>
      </c>
      <c r="I33" s="56">
        <f t="shared" si="20"/>
        <v>0</v>
      </c>
      <c r="J33" s="52">
        <f t="shared" si="21"/>
        <v>0</v>
      </c>
    </row>
    <row r="34" spans="1:10" s="47" customFormat="1" ht="26.25" thickBot="1">
      <c r="A34" s="101" t="s">
        <v>91</v>
      </c>
      <c r="B34" s="66" t="s">
        <v>94</v>
      </c>
      <c r="C34" s="98" t="s">
        <v>26</v>
      </c>
      <c r="D34" s="67" t="s">
        <v>95</v>
      </c>
      <c r="E34" s="68" t="s">
        <v>19</v>
      </c>
      <c r="F34" s="92">
        <v>219</v>
      </c>
      <c r="G34" s="69"/>
      <c r="H34" s="56">
        <f t="shared" si="19"/>
        <v>0</v>
      </c>
      <c r="I34" s="56">
        <f t="shared" si="20"/>
        <v>0</v>
      </c>
      <c r="J34" s="70">
        <f t="shared" si="21"/>
        <v>0</v>
      </c>
    </row>
    <row r="35" spans="1:10" s="47" customFormat="1" ht="13.5" thickBot="1">
      <c r="A35" s="80">
        <v>5</v>
      </c>
      <c r="B35" s="81"/>
      <c r="C35" s="82"/>
      <c r="D35" s="83" t="s">
        <v>99</v>
      </c>
      <c r="E35" s="84"/>
      <c r="F35" s="96"/>
      <c r="G35" s="85"/>
      <c r="H35" s="86"/>
      <c r="I35" s="85">
        <f>SUM(I36:I38)</f>
        <v>0</v>
      </c>
      <c r="J35" s="97">
        <f>SUM(J36:J38)</f>
        <v>0</v>
      </c>
    </row>
    <row r="36" spans="1:10" s="47" customFormat="1" ht="76.5">
      <c r="A36" s="101" t="s">
        <v>38</v>
      </c>
      <c r="B36" s="88" t="s">
        <v>102</v>
      </c>
      <c r="C36" s="98" t="s">
        <v>26</v>
      </c>
      <c r="D36" s="90" t="s">
        <v>130</v>
      </c>
      <c r="E36" s="91" t="s">
        <v>36</v>
      </c>
      <c r="F36" s="92">
        <v>41.8</v>
      </c>
      <c r="G36" s="93"/>
      <c r="H36" s="94">
        <f t="shared" ref="H36" si="22">ROUND(G36*(1+$J$8),2)</f>
        <v>0</v>
      </c>
      <c r="I36" s="78">
        <f t="shared" ref="I36" si="23">ROUND(F36*G36,2)</f>
        <v>0</v>
      </c>
      <c r="J36" s="95">
        <f t="shared" ref="J36" si="24">ROUND(F36*H36,2)</f>
        <v>0</v>
      </c>
    </row>
    <row r="37" spans="1:10" s="47" customFormat="1" ht="38.25">
      <c r="A37" s="101" t="s">
        <v>100</v>
      </c>
      <c r="B37" s="14" t="s">
        <v>103</v>
      </c>
      <c r="C37" s="98" t="s">
        <v>26</v>
      </c>
      <c r="D37" s="15" t="s">
        <v>104</v>
      </c>
      <c r="E37" s="91" t="s">
        <v>36</v>
      </c>
      <c r="F37" s="92">
        <v>71.900000000000006</v>
      </c>
      <c r="G37" s="16"/>
      <c r="H37" s="51">
        <f t="shared" ref="H37" si="25">ROUND(G37*(1+$J$8),2)</f>
        <v>0</v>
      </c>
      <c r="I37" s="56">
        <f t="shared" ref="I37" si="26">ROUND(F37*G37,2)</f>
        <v>0</v>
      </c>
      <c r="J37" s="52">
        <f t="shared" ref="J37" si="27">ROUND(F37*H37,2)</f>
        <v>0</v>
      </c>
    </row>
    <row r="38" spans="1:10" s="47" customFormat="1" ht="64.5" thickBot="1">
      <c r="A38" s="101" t="s">
        <v>101</v>
      </c>
      <c r="B38" s="14" t="s">
        <v>105</v>
      </c>
      <c r="C38" s="98" t="s">
        <v>26</v>
      </c>
      <c r="D38" s="15" t="s">
        <v>106</v>
      </c>
      <c r="E38" s="68" t="s">
        <v>19</v>
      </c>
      <c r="F38" s="92">
        <v>58.87</v>
      </c>
      <c r="G38" s="16"/>
      <c r="H38" s="51">
        <f t="shared" ref="H38" si="28">ROUND(G38*(1+$J$8),2)</f>
        <v>0</v>
      </c>
      <c r="I38" s="56">
        <f t="shared" ref="I38" si="29">ROUND(F38*G38,2)</f>
        <v>0</v>
      </c>
      <c r="J38" s="52">
        <f t="shared" ref="J38" si="30">ROUND(F38*H38,2)</f>
        <v>0</v>
      </c>
    </row>
    <row r="39" spans="1:10" s="47" customFormat="1" ht="13.5" thickBot="1">
      <c r="A39" s="80">
        <v>6</v>
      </c>
      <c r="B39" s="81"/>
      <c r="C39" s="82"/>
      <c r="D39" s="83" t="s">
        <v>98</v>
      </c>
      <c r="E39" s="84"/>
      <c r="F39" s="96"/>
      <c r="G39" s="85"/>
      <c r="H39" s="86"/>
      <c r="I39" s="85">
        <f>SUM(I40:I46)</f>
        <v>0</v>
      </c>
      <c r="J39" s="97">
        <f>SUM(J40:J46)</f>
        <v>0</v>
      </c>
    </row>
    <row r="40" spans="1:10" s="47" customFormat="1" ht="25.5">
      <c r="A40" s="101" t="s">
        <v>39</v>
      </c>
      <c r="B40" s="88" t="s">
        <v>110</v>
      </c>
      <c r="C40" s="98" t="s">
        <v>26</v>
      </c>
      <c r="D40" s="90" t="s">
        <v>111</v>
      </c>
      <c r="E40" s="68" t="s">
        <v>19</v>
      </c>
      <c r="F40" s="92">
        <v>255.68</v>
      </c>
      <c r="G40" s="93"/>
      <c r="H40" s="94">
        <f t="shared" ref="H40" si="31">ROUND(G40*(1+$J$8),2)</f>
        <v>0</v>
      </c>
      <c r="I40" s="78">
        <f t="shared" ref="I40" si="32">ROUND(F40*G40,2)</f>
        <v>0</v>
      </c>
      <c r="J40" s="95">
        <f t="shared" ref="J40" si="33">ROUND(F40*H40,2)</f>
        <v>0</v>
      </c>
    </row>
    <row r="41" spans="1:10" s="47" customFormat="1" ht="38.25">
      <c r="A41" s="108" t="s">
        <v>54</v>
      </c>
      <c r="B41" s="88" t="s">
        <v>112</v>
      </c>
      <c r="C41" s="98" t="s">
        <v>26</v>
      </c>
      <c r="D41" s="90" t="s">
        <v>113</v>
      </c>
      <c r="E41" s="68" t="s">
        <v>32</v>
      </c>
      <c r="F41" s="92">
        <v>25.57</v>
      </c>
      <c r="G41" s="93"/>
      <c r="H41" s="94">
        <f t="shared" ref="H41:H46" si="34">ROUND(G41*(1+$J$8),2)</f>
        <v>0</v>
      </c>
      <c r="I41" s="51">
        <f t="shared" ref="I41:I46" si="35">ROUND(F41*G41,2)</f>
        <v>0</v>
      </c>
      <c r="J41" s="95">
        <f t="shared" ref="J41:J46" si="36">ROUND(F41*H41,2)</f>
        <v>0</v>
      </c>
    </row>
    <row r="42" spans="1:10" s="47" customFormat="1">
      <c r="A42" s="108" t="s">
        <v>56</v>
      </c>
      <c r="B42" s="88" t="s">
        <v>117</v>
      </c>
      <c r="C42" s="98" t="s">
        <v>26</v>
      </c>
      <c r="D42" s="90" t="s">
        <v>118</v>
      </c>
      <c r="E42" s="68" t="s">
        <v>74</v>
      </c>
      <c r="F42" s="92">
        <v>260.81</v>
      </c>
      <c r="G42" s="93"/>
      <c r="H42" s="94">
        <f t="shared" ref="H42" si="37">ROUND(G42*(1+$J$8),2)</f>
        <v>0</v>
      </c>
      <c r="I42" s="51">
        <f t="shared" ref="I42" si="38">ROUND(F42*G42,2)</f>
        <v>0</v>
      </c>
      <c r="J42" s="95">
        <f t="shared" ref="J42" si="39">ROUND(F42*H42,2)</f>
        <v>0</v>
      </c>
    </row>
    <row r="43" spans="1:10" s="47" customFormat="1" ht="38.25">
      <c r="A43" s="108" t="s">
        <v>62</v>
      </c>
      <c r="B43" s="88" t="s">
        <v>120</v>
      </c>
      <c r="C43" s="98" t="s">
        <v>26</v>
      </c>
      <c r="D43" s="90" t="s">
        <v>121</v>
      </c>
      <c r="E43" s="109" t="s">
        <v>32</v>
      </c>
      <c r="F43" s="92">
        <v>25.57</v>
      </c>
      <c r="G43" s="93"/>
      <c r="H43" s="94">
        <f t="shared" ref="H43" si="40">ROUND(G43*(1+$J$8),2)</f>
        <v>0</v>
      </c>
      <c r="I43" s="51">
        <f t="shared" ref="I43" si="41">ROUND(F43*G43,2)</f>
        <v>0</v>
      </c>
      <c r="J43" s="95">
        <f t="shared" ref="J43" si="42">ROUND(F43*H43,2)</f>
        <v>0</v>
      </c>
    </row>
    <row r="44" spans="1:10" s="47" customFormat="1" ht="25.5">
      <c r="A44" s="108" t="s">
        <v>107</v>
      </c>
      <c r="B44" s="88" t="s">
        <v>114</v>
      </c>
      <c r="C44" s="98" t="s">
        <v>26</v>
      </c>
      <c r="D44" s="90" t="s">
        <v>115</v>
      </c>
      <c r="E44" s="68" t="s">
        <v>19</v>
      </c>
      <c r="F44" s="92">
        <v>255.68</v>
      </c>
      <c r="G44" s="93"/>
      <c r="H44" s="94">
        <f t="shared" si="34"/>
        <v>0</v>
      </c>
      <c r="I44" s="51">
        <f t="shared" si="35"/>
        <v>0</v>
      </c>
      <c r="J44" s="95">
        <f t="shared" si="36"/>
        <v>0</v>
      </c>
    </row>
    <row r="45" spans="1:10" s="47" customFormat="1" ht="63.75">
      <c r="A45" s="108" t="s">
        <v>108</v>
      </c>
      <c r="B45" s="88" t="s">
        <v>116</v>
      </c>
      <c r="C45" s="98" t="s">
        <v>26</v>
      </c>
      <c r="D45" s="90" t="s">
        <v>119</v>
      </c>
      <c r="E45" s="68" t="s">
        <v>32</v>
      </c>
      <c r="F45" s="92">
        <v>17.899999999999999</v>
      </c>
      <c r="G45" s="93"/>
      <c r="H45" s="94">
        <f t="shared" si="34"/>
        <v>0</v>
      </c>
      <c r="I45" s="51">
        <f t="shared" si="35"/>
        <v>0</v>
      </c>
      <c r="J45" s="95">
        <f t="shared" si="36"/>
        <v>0</v>
      </c>
    </row>
    <row r="46" spans="1:10" s="47" customFormat="1" ht="39" thickBot="1">
      <c r="A46" s="108" t="s">
        <v>109</v>
      </c>
      <c r="B46" s="105" t="s">
        <v>122</v>
      </c>
      <c r="C46" s="105" t="s">
        <v>26</v>
      </c>
      <c r="D46" s="106" t="s">
        <v>123</v>
      </c>
      <c r="E46" s="107" t="s">
        <v>74</v>
      </c>
      <c r="F46" s="92">
        <v>93.08</v>
      </c>
      <c r="G46" s="16"/>
      <c r="H46" s="94">
        <f t="shared" si="34"/>
        <v>0</v>
      </c>
      <c r="I46" s="51">
        <f t="shared" si="35"/>
        <v>0</v>
      </c>
      <c r="J46" s="95">
        <f t="shared" si="36"/>
        <v>0</v>
      </c>
    </row>
    <row r="47" spans="1:10" s="47" customFormat="1" ht="13.5" thickBot="1">
      <c r="A47" s="80">
        <v>7</v>
      </c>
      <c r="B47" s="81"/>
      <c r="C47" s="82"/>
      <c r="D47" s="83" t="s">
        <v>57</v>
      </c>
      <c r="E47" s="84"/>
      <c r="F47" s="96"/>
      <c r="G47" s="85"/>
      <c r="H47" s="86"/>
      <c r="I47" s="85">
        <f>SUM(I48:I48)</f>
        <v>0</v>
      </c>
      <c r="J47" s="97">
        <f>SUM(J48:J48)</f>
        <v>0</v>
      </c>
    </row>
    <row r="48" spans="1:10" s="47" customFormat="1" ht="77.25" thickBot="1">
      <c r="A48" s="101" t="s">
        <v>55</v>
      </c>
      <c r="B48" s="73" t="s">
        <v>64</v>
      </c>
      <c r="C48" s="103" t="s">
        <v>60</v>
      </c>
      <c r="D48" s="90" t="s">
        <v>125</v>
      </c>
      <c r="E48" s="91" t="s">
        <v>36</v>
      </c>
      <c r="F48" s="92">
        <v>39.869999999999997</v>
      </c>
      <c r="G48" s="93"/>
      <c r="H48" s="94">
        <f t="shared" ref="H48" si="43">ROUND(G48*(1+$J$8),2)</f>
        <v>0</v>
      </c>
      <c r="I48" s="78">
        <f t="shared" ref="I48" si="44">ROUND(F48*G48,2)</f>
        <v>0</v>
      </c>
      <c r="J48" s="95">
        <f t="shared" ref="J48" si="45">ROUND(F48*H48,2)</f>
        <v>0</v>
      </c>
    </row>
    <row r="49" spans="1:10" s="47" customFormat="1" ht="13.5" thickBot="1">
      <c r="A49" s="80">
        <v>8</v>
      </c>
      <c r="B49" s="81"/>
      <c r="C49" s="82"/>
      <c r="D49" s="83" t="s">
        <v>33</v>
      </c>
      <c r="E49" s="84"/>
      <c r="F49" s="84"/>
      <c r="G49" s="85"/>
      <c r="H49" s="86"/>
      <c r="I49" s="85">
        <f>SUM(I50)</f>
        <v>0</v>
      </c>
      <c r="J49" s="87">
        <f>SUM(J50)</f>
        <v>0</v>
      </c>
    </row>
    <row r="50" spans="1:10" s="47" customFormat="1" ht="26.25" thickBot="1">
      <c r="A50" s="100" t="s">
        <v>63</v>
      </c>
      <c r="B50" s="73" t="s">
        <v>64</v>
      </c>
      <c r="C50" s="103" t="s">
        <v>60</v>
      </c>
      <c r="D50" s="74" t="s">
        <v>124</v>
      </c>
      <c r="E50" s="75" t="s">
        <v>19</v>
      </c>
      <c r="F50" s="76">
        <v>496.97</v>
      </c>
      <c r="G50" s="77"/>
      <c r="H50" s="78">
        <f t="shared" ref="H50" si="46">ROUND(G50*(1+$J$8),2)</f>
        <v>0</v>
      </c>
      <c r="I50" s="78">
        <f t="shared" ref="I50" si="47">ROUND(F50*G50,2)</f>
        <v>0</v>
      </c>
      <c r="J50" s="79">
        <f t="shared" ref="J50" si="48">ROUND(F50*H50,2)</f>
        <v>0</v>
      </c>
    </row>
    <row r="51" spans="1:10" ht="13.5" thickBot="1">
      <c r="A51" s="110" t="s">
        <v>24</v>
      </c>
      <c r="B51" s="111"/>
      <c r="C51" s="111"/>
      <c r="D51" s="111"/>
      <c r="E51" s="111"/>
      <c r="F51" s="111"/>
      <c r="G51" s="111"/>
      <c r="H51" s="112"/>
      <c r="I51" s="71">
        <f>I49+I47+I39+I35+I30+I24+I17+I11</f>
        <v>0</v>
      </c>
      <c r="J51" s="71">
        <f>J49+J47+J39+J35+J30+J24+J17+J11</f>
        <v>0</v>
      </c>
    </row>
    <row r="52" spans="1:10">
      <c r="A52" s="4"/>
      <c r="B52" s="11"/>
      <c r="C52" s="5"/>
      <c r="D52" s="5"/>
      <c r="E52" s="23"/>
      <c r="F52" s="44"/>
      <c r="G52" s="35"/>
      <c r="H52" s="35"/>
      <c r="I52" s="35"/>
      <c r="J52" s="53"/>
    </row>
    <row r="53" spans="1:10" ht="14.25" customHeight="1">
      <c r="A53" s="6"/>
      <c r="B53" s="12"/>
      <c r="C53" s="7"/>
      <c r="D53" s="7"/>
      <c r="E53" s="24"/>
      <c r="F53" s="45"/>
      <c r="G53" s="36"/>
      <c r="H53" s="36"/>
      <c r="I53" s="36"/>
      <c r="J53" s="41"/>
    </row>
    <row r="54" spans="1:10">
      <c r="A54" s="6"/>
      <c r="B54" s="20"/>
      <c r="C54" s="60"/>
      <c r="D54" s="62"/>
      <c r="E54" s="24"/>
      <c r="F54" s="46"/>
      <c r="G54" s="54"/>
      <c r="H54" s="37"/>
      <c r="I54" s="38"/>
      <c r="J54" s="39"/>
    </row>
    <row r="55" spans="1:10">
      <c r="A55" s="8"/>
      <c r="B55" s="17"/>
      <c r="C55" s="18"/>
      <c r="D55" s="60"/>
      <c r="E55" s="63"/>
      <c r="F55" s="141"/>
      <c r="G55" s="141"/>
      <c r="H55" s="141"/>
      <c r="I55" s="40"/>
      <c r="J55" s="41"/>
    </row>
    <row r="56" spans="1:10">
      <c r="A56" s="8"/>
      <c r="B56" s="20"/>
      <c r="C56" s="60"/>
      <c r="D56" s="60"/>
      <c r="E56" s="63"/>
      <c r="F56" s="141"/>
      <c r="G56" s="141"/>
      <c r="H56" s="141"/>
      <c r="I56" s="40"/>
      <c r="J56" s="41"/>
    </row>
    <row r="57" spans="1:10" ht="22.5" customHeight="1">
      <c r="A57" s="113" t="s">
        <v>27</v>
      </c>
      <c r="B57" s="114"/>
      <c r="C57" s="114"/>
      <c r="D57" s="114"/>
      <c r="E57" s="114"/>
      <c r="F57" s="114"/>
      <c r="G57" s="114"/>
      <c r="H57" s="114"/>
      <c r="I57" s="114"/>
      <c r="J57" s="115"/>
    </row>
    <row r="58" spans="1:10" ht="18.75" customHeight="1" thickBot="1">
      <c r="A58" s="116"/>
      <c r="B58" s="117"/>
      <c r="C58" s="117"/>
      <c r="D58" s="117"/>
      <c r="E58" s="117"/>
      <c r="F58" s="117"/>
      <c r="G58" s="117"/>
      <c r="H58" s="117"/>
      <c r="I58" s="117"/>
      <c r="J58" s="118"/>
    </row>
  </sheetData>
  <mergeCells count="16">
    <mergeCell ref="A51:H51"/>
    <mergeCell ref="A57:J58"/>
    <mergeCell ref="A3:J3"/>
    <mergeCell ref="A9:J9"/>
    <mergeCell ref="D1:J1"/>
    <mergeCell ref="A1:B1"/>
    <mergeCell ref="A6:E6"/>
    <mergeCell ref="A8:E8"/>
    <mergeCell ref="A7:E7"/>
    <mergeCell ref="A2:J2"/>
    <mergeCell ref="A5:F5"/>
    <mergeCell ref="F6:J6"/>
    <mergeCell ref="F55:H55"/>
    <mergeCell ref="F56:H56"/>
    <mergeCell ref="G7:G8"/>
    <mergeCell ref="F7:F8"/>
  </mergeCells>
  <phoneticPr fontId="2" type="noConversion"/>
  <printOptions horizontalCentered="1"/>
  <pageMargins left="0.70866141732283472" right="0.70866141732283472" top="0.98425196850393704" bottom="0.98425196850393704" header="0.31496062992125984" footer="0.3149606299212598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Orcamentaria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arlan.mendonça</cp:lastModifiedBy>
  <cp:lastPrinted>2019-12-03T12:11:55Z</cp:lastPrinted>
  <dcterms:created xsi:type="dcterms:W3CDTF">2006-09-22T13:55:22Z</dcterms:created>
  <dcterms:modified xsi:type="dcterms:W3CDTF">2019-12-04T12:15:55Z</dcterms:modified>
</cp:coreProperties>
</file>