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Planilha Orcamentaria" sheetId="6" r:id="rId1"/>
  </sheets>
  <externalReferences>
    <externalReference r:id="rId2"/>
  </externalReferences>
  <definedNames>
    <definedName name="BDI.Opcao" hidden="1">[1]DADOS!$F$18</definedName>
    <definedName name="BDI.TipoObra" hidden="1">[1]BDI!$A$138:$A$146</definedName>
    <definedName name="DESONERACAO" hidden="1">IF(OR(Import.Desoneracao="DESONERADO",Import.Desoneracao="SIM"),"SIM","NÃO")</definedName>
    <definedName name="Import.Desoneracao" hidden="1">OFFSET([1]DADOS!$G$18,0,-1)</definedName>
    <definedName name="ORÇAMENTO.BancoRef" hidden="1">'Planilha Orcamentaria'!$F$8</definedName>
    <definedName name="REFERENCIA.Descricao" hidden="1">IF(ISNUMBER('Planilha Orcamentaria'!$Y1),OFFSET(INDIRECT(ORÇAMENTO.BancoRef),'Planilha Orcamentaria'!$Y1-1,3,1),'Planilha Orcamentaria'!$Y1)</definedName>
    <definedName name="_xlnm.Print_Titles" localSheetId="0">'Planilha Orcamentaria'!$1:$10</definedName>
  </definedNames>
  <calcPr calcId="125725"/>
</workbook>
</file>

<file path=xl/calcChain.xml><?xml version="1.0" encoding="utf-8"?>
<calcChain xmlns="http://schemas.openxmlformats.org/spreadsheetml/2006/main">
  <c r="I36" i="6"/>
  <c r="I37"/>
  <c r="I45"/>
  <c r="I44"/>
  <c r="I43"/>
  <c r="I42"/>
  <c r="I41"/>
  <c r="I40"/>
  <c r="I25" l="1"/>
  <c r="I30"/>
  <c r="I24"/>
  <c r="I23"/>
  <c r="I31"/>
  <c r="I35"/>
  <c r="I34"/>
  <c r="I29"/>
  <c r="I28"/>
  <c r="I26" l="1"/>
  <c r="I18"/>
  <c r="I27"/>
  <c r="I33"/>
  <c r="I32" s="1"/>
  <c r="I49"/>
  <c r="I48" s="1"/>
  <c r="I15" l="1"/>
  <c r="I14"/>
  <c r="I16" l="1"/>
  <c r="I13" l="1"/>
  <c r="I39" l="1"/>
  <c r="I38" l="1"/>
  <c r="I22" l="1"/>
  <c r="I21"/>
  <c r="I20"/>
  <c r="I19" l="1"/>
  <c r="I17"/>
  <c r="I47"/>
  <c r="I46" s="1"/>
  <c r="H26" l="1"/>
  <c r="J26" s="1"/>
  <c r="H25"/>
  <c r="J25" s="1"/>
  <c r="H36"/>
  <c r="J36" s="1"/>
  <c r="H37"/>
  <c r="J37" s="1"/>
  <c r="H42"/>
  <c r="J42" s="1"/>
  <c r="H41"/>
  <c r="J41" s="1"/>
  <c r="H43"/>
  <c r="J43" s="1"/>
  <c r="H45"/>
  <c r="J45" s="1"/>
  <c r="H40"/>
  <c r="J40" s="1"/>
  <c r="H44"/>
  <c r="J44" s="1"/>
  <c r="H23"/>
  <c r="J23" s="1"/>
  <c r="H24"/>
  <c r="J24" s="1"/>
  <c r="H21"/>
  <c r="J21" s="1"/>
  <c r="H22"/>
  <c r="J22" s="1"/>
  <c r="H35"/>
  <c r="J35" s="1"/>
  <c r="H30"/>
  <c r="J30" s="1"/>
  <c r="H31"/>
  <c r="J31" s="1"/>
  <c r="H34"/>
  <c r="J34" s="1"/>
  <c r="H33"/>
  <c r="J33" s="1"/>
  <c r="H29"/>
  <c r="J29" s="1"/>
  <c r="H28"/>
  <c r="J28" s="1"/>
  <c r="H18"/>
  <c r="J18" s="1"/>
  <c r="H49"/>
  <c r="J49" s="1"/>
  <c r="J48" s="1"/>
  <c r="H47"/>
  <c r="J47" s="1"/>
  <c r="H39"/>
  <c r="J39" s="1"/>
  <c r="H15"/>
  <c r="J15" s="1"/>
  <c r="H16"/>
  <c r="J16" s="1"/>
  <c r="H13"/>
  <c r="J13" s="1"/>
  <c r="H14"/>
  <c r="J14" s="1"/>
  <c r="H20"/>
  <c r="J20" s="1"/>
  <c r="J19" l="1"/>
  <c r="J32"/>
  <c r="J17"/>
  <c r="J46"/>
  <c r="J27"/>
  <c r="J38"/>
  <c r="H12" l="1"/>
  <c r="I12" l="1"/>
  <c r="I11" l="1"/>
  <c r="I50" s="1"/>
  <c r="J12"/>
  <c r="J11" l="1"/>
  <c r="J50" l="1"/>
</calcChain>
</file>

<file path=xl/sharedStrings.xml><?xml version="1.0" encoding="utf-8"?>
<sst xmlns="http://schemas.openxmlformats.org/spreadsheetml/2006/main" count="187" uniqueCount="134">
  <si>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</si>
  <si>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</si>
  <si>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</si>
  <si>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</si>
  <si>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</si>
  <si>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</si>
  <si>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</si>
  <si>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</si>
  <si>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</si>
  <si>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PREÇO TOTAL</t>
  </si>
  <si>
    <t xml:space="preserve">FORMA DE EXECUÇÃO: </t>
  </si>
  <si>
    <t>(  x  )</t>
  </si>
  <si>
    <t>2.1</t>
  </si>
  <si>
    <t>3.1</t>
  </si>
  <si>
    <t>BDI</t>
  </si>
  <si>
    <t>FONTE</t>
  </si>
  <si>
    <t>1.1</t>
  </si>
  <si>
    <t>M2</t>
  </si>
  <si>
    <t>PREÇO UNITÁRIO S/ BDI</t>
  </si>
  <si>
    <t>PREÇO UNITÁRIO C/ BDI</t>
  </si>
  <si>
    <t>PREÇO TOTAL S/ BDI</t>
  </si>
  <si>
    <t>DATA:</t>
  </si>
  <si>
    <t>TOTAL GERAL</t>
  </si>
  <si>
    <t>SERVIÇOS PRELIMINARES</t>
  </si>
  <si>
    <t>SINAPI</t>
  </si>
  <si>
    <t>Internet: www.muriae.mg.gov.br / Telefone: (32) 3696-3362
Centro Administrativo Municipal Presidente Tancredo Neves - 2º andar
Av. Maestro Sansão, nº 236 - Centro - CEP 36880-000 - Muriaé - MG</t>
  </si>
  <si>
    <t>SETOP</t>
  </si>
  <si>
    <t>IIO-PLA-005</t>
  </si>
  <si>
    <t>FORNECIMENTO E COLOCAÇÃO DE PLACA DE OBRA EM CHAPA GALVANIZADA (3,00X1,50M) -EM CHAPA GALVANIZADA 0,26 AFIXADAS COM REBITES 540 E PARAFUSOS 3/8, EM ESTRUTURA METÁLICA VIGA U 2" ENRIJECIDA COM METALON 20X20, SUPORTE EM EUCALIPTO AUTOCLAVADO PINTADAS</t>
  </si>
  <si>
    <t>UN</t>
  </si>
  <si>
    <t>M3</t>
  </si>
  <si>
    <t>SERVIÇOS FINAIS</t>
  </si>
  <si>
    <t>3.2</t>
  </si>
  <si>
    <t>3.3</t>
  </si>
  <si>
    <t>M</t>
  </si>
  <si>
    <t>4.1</t>
  </si>
  <si>
    <t>5.1</t>
  </si>
  <si>
    <t>6.1</t>
  </si>
  <si>
    <t>1.2</t>
  </si>
  <si>
    <t>1.3</t>
  </si>
  <si>
    <t>IIO-SAN-005</t>
  </si>
  <si>
    <t>BANHEIRO QUÍMICO 110 X 120 X 230 CM COM MANUTENÇÃO</t>
  </si>
  <si>
    <t>MÊS</t>
  </si>
  <si>
    <t>92235</t>
  </si>
  <si>
    <t>FECHAMENTO DE CONSTRUÇÃO TEMPORÁRIA EM CHAPA DE MADEIRA COMPENSADA E=10MM, COM REAPROVEITAMENTO DE 2X</t>
  </si>
  <si>
    <t>93207</t>
  </si>
  <si>
    <t>EXECUÇÃO DE ESCRITÓRIO EM CANTEIRO DE OBRA EM CHAPA DE MADEIRA COMPENSADA, NÃO INCLUSO MOBILIÁRIO E EQUIPAMENTOS</t>
  </si>
  <si>
    <t>93208</t>
  </si>
  <si>
    <t>EXECUÇÃO DE ALMOXARIFADO EM CANTEIRO DE OBRA EM CHAPA DE MADEIRA COMPENSADA, INCLUSO PRATELEIRAS</t>
  </si>
  <si>
    <t>MOVIMENTO DE TERRA</t>
  </si>
  <si>
    <t>1.4</t>
  </si>
  <si>
    <t>1.5</t>
  </si>
  <si>
    <t>6.2</t>
  </si>
  <si>
    <t>7.1</t>
  </si>
  <si>
    <t>6.3</t>
  </si>
  <si>
    <t>SERRALHERIA</t>
  </si>
  <si>
    <t>REMOÇÕES E DEMOLIÇÕES</t>
  </si>
  <si>
    <t>CCU</t>
  </si>
  <si>
    <t>6.4</t>
  </si>
  <si>
    <t>8.1</t>
  </si>
  <si>
    <t>COMP 002</t>
  </si>
  <si>
    <t>TRANSPORTE COM CAMINHÃO BASCULANTE DE 6 M3, EM VIA URBANA PAVIMENTADA, DMT ATÉ 30 KM (UNIDADE: M3XKM). AF_01/2018</t>
  </si>
  <si>
    <t>3.4</t>
  </si>
  <si>
    <t>OBRA: CONSTRUÇÃO DE MURO DE CONTENÇÃO AS MARGENS DO RIO MURIAÉ</t>
  </si>
  <si>
    <t>72898</t>
  </si>
  <si>
    <t>CARGA E DESCARGA MECANIZADAS DE ENTULHO EM CAMINHAO BASCULANTE 6 M3</t>
  </si>
  <si>
    <t>M3XKM</t>
  </si>
  <si>
    <t>97914</t>
  </si>
  <si>
    <t>83338</t>
  </si>
  <si>
    <t>ESCAVACAO MECANICA, A CEU ABERTO, EM MATERIAL DE 1A CATEGORIA, COM ESCAVADEIRA HIDRAULICA, CAPACIDADE DE 0,78 M3</t>
  </si>
  <si>
    <t>3.5</t>
  </si>
  <si>
    <t>96386</t>
  </si>
  <si>
    <t>EXECUÇÃO E COMPACTAÇÃO DE ATERRO COM SOLO PREDOMINANTEMENTE ARENOSO - EXCLUSIVE ESCAVAÇÃO, CARGA E TRANSPORTE E SOLO. AF_09/2017</t>
  </si>
  <si>
    <t>74154/001</t>
  </si>
  <si>
    <t>ESCAVACAO, CARGA E TRANSPORTE DE MATERIAL DE 1A CATEGORIA COM TRATOR SOBRE ESTEIRAS 347 HP E CACAMBA 6M3</t>
  </si>
  <si>
    <t>MURO DE CONTENÇÃO</t>
  </si>
  <si>
    <t>4.2</t>
  </si>
  <si>
    <t>4.3</t>
  </si>
  <si>
    <t>4.4</t>
  </si>
  <si>
    <t>92758</t>
  </si>
  <si>
    <t>PROTEÇÃO SUPERFICIAL DE CANAL EM GABIÃO TIPO SACO, DIÂMETRO DE 65 CENTÍMETROS, ENCHIMENTO MANUAL COM PEDRA DE MÃO TIPO RACHÃO - FORNECIMENTO E EXECUÇÃO. AF_12/2015</t>
  </si>
  <si>
    <t>73881/003</t>
  </si>
  <si>
    <t>EXECUCAO DE DRENO COM MANTA GEOTEXTIL 400 G/M2</t>
  </si>
  <si>
    <t>92743</t>
  </si>
  <si>
    <t>PAVIMENTAÇÃO</t>
  </si>
  <si>
    <t>URBANIZAÇÃO E DRENAGEM</t>
  </si>
  <si>
    <t>5.2</t>
  </si>
  <si>
    <t>5.3</t>
  </si>
  <si>
    <t>94273</t>
  </si>
  <si>
    <t>94281</t>
  </si>
  <si>
    <t>EXECUÇÃO DE SARJETA DE CONCRETO USINADO, MOLDADA IN LOCO EM TRECHO RETO, 30 CM BASE X 15 CM ALTURA. AF_06/2016</t>
  </si>
  <si>
    <t>94996</t>
  </si>
  <si>
    <t>EXECUÇÃO DE PASSEIO (CALÇADA) OU PISO DE CONCRETO COM CONCRETO MOLDADO IN LOCO, FEITO EM OBRA, ACABAMENTO CONVENCIONAL, ESPESSURA 10 CM, ARMADO. AF_07/2016</t>
  </si>
  <si>
    <t>6.5</t>
  </si>
  <si>
    <t>6.6</t>
  </si>
  <si>
    <t>6.7</t>
  </si>
  <si>
    <t>72961</t>
  </si>
  <si>
    <t>REGULARIZACAO E COMPACTACAO DE SUBLEITO ATE 20 CM DE ESPESSURA</t>
  </si>
  <si>
    <t>96396</t>
  </si>
  <si>
    <t>EXECUÇÃO E COMPACTAÇÃO DE BASE COM BRITA GRADUADA SIMPLES - EXCLUSIVE CARGA E TRANSPORTE. AF_09/2017</t>
  </si>
  <si>
    <t>96401</t>
  </si>
  <si>
    <t>EXECUÇÃO DE IMPRIMAÇÃO COM ASFALTO DILUÍDO CM-30. AF_09/2017</t>
  </si>
  <si>
    <t>95999</t>
  </si>
  <si>
    <t>83356</t>
  </si>
  <si>
    <t>TRANSPORTE COMERCIAL DE BRITA</t>
  </si>
  <si>
    <t>CONSTRUÇÃO DE PAVIMENTO COM APLICAÇÃO DE CONCRETO BETUMINOSO USINADO A QUENTE (CBUQ), CAMADA DE ROLAMENTO, COM ESPESSURA DE 7,0 CM - EXCLUSIVE TRANSPORTE. AF_03/2017</t>
  </si>
  <si>
    <t>72888</t>
  </si>
  <si>
    <t>CARGA, MANOBRAS E DESCARGA DE BRITA,  COM CAMINHAO BASCULANTE 6 M3 (DESCARGA LIVRE)</t>
  </si>
  <si>
    <t>95303</t>
  </si>
  <si>
    <t>TRANSPORTE COM CAMINHÃO BASCULANTE 10 M3 DE MASSA ASFALTICA PARA PAVIMENTAÇÃO URBANA</t>
  </si>
  <si>
    <t>LIMPEZA DE RUAS (VARIÇÃO E REMOÇÃO DE ENTULHOS)</t>
  </si>
  <si>
    <t xml:space="preserve">GUARDA-CORPO DE AÇO GALVANIZADO DE H=1,0M, MONTANTES TUBULARES DE 3" ESPAÇADOS DE 6,0M, TRAVESSA SUPERIOR DE 3", GRADIL FORMADO POR TUBOS HORIZONTAIS DE 1" E VERTICAIS DE 1", FIXADO COM CHUMBADOR MECÂNICO, CONFORME PROJETO </t>
  </si>
  <si>
    <t>REFERÊNCIA: SINAPI Setembro/2019 - SETOP Agosto/2019 - SICRO Janeiro/2019</t>
  </si>
  <si>
    <t>LASTRO DE PEDRA DE MÃO OU RACHÃO LANÇAMENTO MANUAL</t>
  </si>
  <si>
    <t>2003868</t>
  </si>
  <si>
    <t>SICRO</t>
  </si>
  <si>
    <t>ASSENTAMENTO DE GUIA (MEIO-FIO) EM TRECHO RETO, CONFECCIONADA EM CONCRETO PRÉ-FABRICADO, DIMENSÕES 100X15X13X30 CM (COMPRIMENTO X BASE INFERIOR X BASE SUPERIOR X ALTURA), PARA VIAS URBANAS (USO VIÁRIO). AF_06/2016</t>
  </si>
  <si>
    <t xml:space="preserve">Local: Rua Lacyr Goulart Silva, s/n B. Coronel Izalino - Muriaé - MG
</t>
  </si>
  <si>
    <t>PRAZO DE EXECUÇÃO: 180 dias</t>
  </si>
  <si>
    <t>DEM-PIS-060</t>
  </si>
  <si>
    <t>DEMOLIÇÃO MANUAL DE ALVENARIA POLIÉDRICA, INCLUSIVE AFASTAMENTO</t>
  </si>
  <si>
    <t>5.4</t>
  </si>
  <si>
    <t>MURO DE GABIÃO, ENCHIMENTO COM PEDRA DE MÃO TIPO RACHÃO, DE GRAVIDADE, COM GAIOLAS DE COMPRIMENTO IGUAL A 1 M, PARA MUROS COM ALTURA MENOR OU IGUAL A 4 M FORNECIMENTO E EXECUÇÃO. AF_12/2015</t>
  </si>
  <si>
    <t>5.5</t>
  </si>
  <si>
    <t>COMP 003</t>
  </si>
  <si>
    <t>92210</t>
  </si>
  <si>
    <t>TUBO DE CONCRETO PARA REDES COLETORAS DE ÁGUAS PLUVIAIS, DIÂMETRO DE 400 MM, JUNTA RÍGIDA, INSTALADO EM LOCAL COM BAIXO NÍVEL DE INTERFERÊNCIAS - FORNECIMENTO E ASSENTAMENTO. AF_12/2015</t>
  </si>
  <si>
    <t>BOCA DE LOBO PADRÃO DEMSUR EM BLOCO DE CONCRETO CHEIO DE CONCRETO 14X19X39CM, COM GRELHA DE FERRO FUNDIDO ARTICULADA 135KG, MEDIDAS EXTERNAS: 140X75X158CM (LARGURA, COMPRIMENTO E ALTURA)</t>
  </si>
  <si>
    <t>RO-40173</t>
  </si>
  <si>
    <t>3.6</t>
  </si>
  <si>
    <t>3.7</t>
  </si>
  <si>
    <t>ESCAVAÇÃO, CARGA, DESCARGA, ESPALHAMENTO E TRANSPORTE DE MATERIAL DE 2ª. CATEGORIA COM CAMINHÃO. DISTÂNCIA MÉDIA DE TRANSPORTE DE 2.501 A 3.000 M</t>
  </si>
  <si>
    <t>RO-42329</t>
  </si>
  <si>
    <t>ESCAVAÇÃO, CARGA, DESCARGA, ESPALHAMENTO E TRANSPORTE DE MATERIAL DE 3ª. CATEGORIA. DISTÂNCIA MÉDIA DE TRANSPORTE DE 2.501 A 3.000 M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</si>
</sst>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4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4" xfId="0" applyFont="1" applyFill="1" applyBorder="1"/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0" fontId="3" fillId="0" borderId="9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2" borderId="15" xfId="0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horizontal="right" wrapText="1"/>
    </xf>
    <xf numFmtId="2" fontId="3" fillId="2" borderId="0" xfId="0" applyNumberFormat="1" applyFont="1" applyFill="1" applyBorder="1" applyAlignment="1">
      <alignment horizontal="right" wrapText="1"/>
    </xf>
    <xf numFmtId="2" fontId="3" fillId="2" borderId="8" xfId="0" applyNumberFormat="1" applyFont="1" applyFill="1" applyBorder="1" applyAlignment="1">
      <alignment horizontal="right" wrapText="1"/>
    </xf>
    <xf numFmtId="0" fontId="1" fillId="0" borderId="0" xfId="0" applyFont="1" applyFill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/>
    </xf>
    <xf numFmtId="0" fontId="1" fillId="0" borderId="8" xfId="0" applyFont="1" applyBorder="1" applyAlignment="1">
      <alignment horizontal="right" vertical="center"/>
    </xf>
    <xf numFmtId="2" fontId="1" fillId="0" borderId="0" xfId="0" applyNumberFormat="1" applyFont="1" applyAlignment="1">
      <alignment horizontal="right"/>
    </xf>
    <xf numFmtId="4" fontId="1" fillId="0" borderId="42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20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 wrapText="1"/>
    </xf>
    <xf numFmtId="2" fontId="5" fillId="3" borderId="2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4" fontId="3" fillId="0" borderId="37" xfId="0" applyNumberFormat="1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2" fontId="3" fillId="0" borderId="25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2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66675</xdr:rowOff>
    </xdr:from>
    <xdr:to>
      <xdr:col>3</xdr:col>
      <xdr:colOff>2867025</xdr:colOff>
      <xdr:row>0</xdr:row>
      <xdr:rowOff>704850</xdr:rowOff>
    </xdr:to>
    <xdr:sp macro="" textlink="">
      <xdr:nvSpPr>
        <xdr:cNvPr id="5121" name="Text Box 6"/>
        <xdr:cNvSpPr txBox="1">
          <a:spLocks noChangeArrowheads="1"/>
        </xdr:cNvSpPr>
      </xdr:nvSpPr>
      <xdr:spPr bwMode="auto">
        <a:xfrm>
          <a:off x="1409700" y="66675"/>
          <a:ext cx="27527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ESTADO DE MINAS GERAIS</a:t>
          </a:r>
          <a:endParaRPr lang="pt-B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PREFEITURA MUNICIPAL DE MURIAÉ</a:t>
          </a: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CNPJ: 17.947.581/0001-76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Municipal de Obras Públicas</a:t>
          </a:r>
        </a:p>
      </xdr:txBody>
    </xdr:sp>
    <xdr:clientData/>
  </xdr:twoCellAnchor>
  <xdr:twoCellAnchor>
    <xdr:from>
      <xdr:col>0</xdr:col>
      <xdr:colOff>247650</xdr:colOff>
      <xdr:row>0</xdr:row>
      <xdr:rowOff>47625</xdr:rowOff>
    </xdr:from>
    <xdr:to>
      <xdr:col>1</xdr:col>
      <xdr:colOff>885825</xdr:colOff>
      <xdr:row>0</xdr:row>
      <xdr:rowOff>933450</xdr:rowOff>
    </xdr:to>
    <xdr:pic>
      <xdr:nvPicPr>
        <xdr:cNvPr id="5134" name="Picture 4" descr="brasao 20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001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a&#231;as%202018%20490mil%20M&#218;LTIPLA%20V3.05%20R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/>
      <sheetData sheetId="1">
        <row r="18">
          <cell r="F18" t="str">
            <v>DESONERADO</v>
          </cell>
        </row>
      </sheetData>
      <sheetData sheetId="2" refreshError="1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showZeros="0" tabSelected="1" zoomScaleNormal="100" zoomScaleSheetLayoutView="80" workbookViewId="0">
      <selection activeCell="N10" sqref="N10"/>
    </sheetView>
  </sheetViews>
  <sheetFormatPr defaultRowHeight="12.75"/>
  <cols>
    <col min="1" max="1" width="7.140625" style="19" bestFit="1" customWidth="1"/>
    <col min="2" max="2" width="14" style="49" customWidth="1"/>
    <col min="3" max="3" width="14" style="19" customWidth="1"/>
    <col min="4" max="4" width="46.42578125" style="19" customWidth="1"/>
    <col min="5" max="5" width="9.140625" style="48"/>
    <col min="6" max="6" width="13.140625" style="54" bestFit="1" customWidth="1"/>
    <col min="7" max="10" width="12.28515625" style="21" customWidth="1"/>
    <col min="11" max="16384" width="9.140625" style="19"/>
  </cols>
  <sheetData>
    <row r="1" spans="1:13" ht="80.099999999999994" customHeight="1" thickBot="1">
      <c r="A1" s="126"/>
      <c r="B1" s="127"/>
      <c r="C1" s="47"/>
      <c r="D1" s="124"/>
      <c r="E1" s="124"/>
      <c r="F1" s="124"/>
      <c r="G1" s="124"/>
      <c r="H1" s="124"/>
      <c r="I1" s="124"/>
      <c r="J1" s="125"/>
    </row>
    <row r="2" spans="1:13" ht="3.7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3" ht="20.100000000000001" customHeight="1" thickBot="1">
      <c r="A3" s="120" t="s">
        <v>4</v>
      </c>
      <c r="B3" s="121"/>
      <c r="C3" s="121"/>
      <c r="D3" s="121"/>
      <c r="E3" s="121"/>
      <c r="F3" s="121"/>
      <c r="G3" s="121"/>
      <c r="H3" s="121"/>
      <c r="I3" s="121"/>
      <c r="J3" s="122"/>
      <c r="M3" s="21"/>
    </row>
    <row r="4" spans="1:13" ht="3.75" customHeight="1" thickBot="1">
      <c r="A4" s="3"/>
      <c r="B4" s="10"/>
      <c r="C4" s="3"/>
      <c r="D4" s="3"/>
      <c r="E4" s="3"/>
      <c r="F4" s="41"/>
      <c r="G4" s="24"/>
      <c r="H4" s="24"/>
      <c r="I4" s="24"/>
      <c r="J4" s="24"/>
    </row>
    <row r="5" spans="1:13">
      <c r="A5" s="136" t="s">
        <v>63</v>
      </c>
      <c r="B5" s="137"/>
      <c r="C5" s="137"/>
      <c r="D5" s="137"/>
      <c r="E5" s="137"/>
      <c r="F5" s="138"/>
      <c r="G5" s="13" t="s">
        <v>21</v>
      </c>
      <c r="H5" s="99">
        <v>43847</v>
      </c>
      <c r="I5" s="25"/>
      <c r="J5" s="26"/>
    </row>
    <row r="6" spans="1:13">
      <c r="A6" s="128" t="s">
        <v>117</v>
      </c>
      <c r="B6" s="129"/>
      <c r="C6" s="129"/>
      <c r="D6" s="129"/>
      <c r="E6" s="130"/>
      <c r="F6" s="139" t="s">
        <v>10</v>
      </c>
      <c r="G6" s="140"/>
      <c r="H6" s="140"/>
      <c r="I6" s="140"/>
      <c r="J6" s="141"/>
    </row>
    <row r="7" spans="1:13" ht="20.100000000000001" customHeight="1">
      <c r="A7" s="134" t="s">
        <v>112</v>
      </c>
      <c r="B7" s="129"/>
      <c r="C7" s="129"/>
      <c r="D7" s="129"/>
      <c r="E7" s="130"/>
      <c r="F7" s="145" t="s">
        <v>8</v>
      </c>
      <c r="G7" s="143" t="s">
        <v>6</v>
      </c>
      <c r="H7" s="27" t="s">
        <v>11</v>
      </c>
      <c r="I7" s="27"/>
      <c r="J7" s="28" t="s">
        <v>7</v>
      </c>
    </row>
    <row r="8" spans="1:13" ht="20.100000000000001" customHeight="1" thickBot="1">
      <c r="A8" s="131" t="s">
        <v>118</v>
      </c>
      <c r="B8" s="132"/>
      <c r="C8" s="132"/>
      <c r="D8" s="132"/>
      <c r="E8" s="133"/>
      <c r="F8" s="146"/>
      <c r="G8" s="144"/>
      <c r="H8" s="29" t="s">
        <v>14</v>
      </c>
      <c r="I8" s="29"/>
      <c r="J8" s="30"/>
    </row>
    <row r="9" spans="1:13" ht="3.75" customHeight="1" thickBot="1">
      <c r="A9" s="123"/>
      <c r="B9" s="123"/>
      <c r="C9" s="123"/>
      <c r="D9" s="123"/>
      <c r="E9" s="123"/>
      <c r="F9" s="123"/>
      <c r="G9" s="123"/>
      <c r="H9" s="123"/>
      <c r="I9" s="123"/>
      <c r="J9" s="123"/>
    </row>
    <row r="10" spans="1:13" s="48" customFormat="1" ht="39" thickBot="1">
      <c r="A10" s="1" t="s">
        <v>0</v>
      </c>
      <c r="B10" s="9" t="s">
        <v>5</v>
      </c>
      <c r="C10" s="2" t="s">
        <v>15</v>
      </c>
      <c r="D10" s="2" t="s">
        <v>1</v>
      </c>
      <c r="E10" s="2" t="s">
        <v>3</v>
      </c>
      <c r="F10" s="42" t="s">
        <v>2</v>
      </c>
      <c r="G10" s="31" t="s">
        <v>18</v>
      </c>
      <c r="H10" s="31" t="s">
        <v>19</v>
      </c>
      <c r="I10" s="32" t="s">
        <v>20</v>
      </c>
      <c r="J10" s="33" t="s">
        <v>9</v>
      </c>
    </row>
    <row r="11" spans="1:13" s="46" customFormat="1" ht="13.5" thickBot="1">
      <c r="A11" s="78">
        <v>1</v>
      </c>
      <c r="B11" s="79"/>
      <c r="C11" s="80"/>
      <c r="D11" s="81" t="s">
        <v>23</v>
      </c>
      <c r="E11" s="82"/>
      <c r="F11" s="94"/>
      <c r="G11" s="83"/>
      <c r="H11" s="83"/>
      <c r="I11" s="83">
        <f>SUM(I12:I16)</f>
        <v>0</v>
      </c>
      <c r="J11" s="85">
        <f>SUM(J12:J16)</f>
        <v>0</v>
      </c>
    </row>
    <row r="12" spans="1:13" s="46" customFormat="1" ht="89.25">
      <c r="A12" s="62" t="s">
        <v>16</v>
      </c>
      <c r="B12" s="86" t="s">
        <v>27</v>
      </c>
      <c r="C12" s="87" t="s">
        <v>26</v>
      </c>
      <c r="D12" s="88" t="s">
        <v>28</v>
      </c>
      <c r="E12" s="89" t="s">
        <v>29</v>
      </c>
      <c r="F12" s="90">
        <v>1</v>
      </c>
      <c r="G12" s="91"/>
      <c r="H12" s="92">
        <f>ROUND(G12*(1+$J$8),2)</f>
        <v>0</v>
      </c>
      <c r="I12" s="76">
        <f t="shared" ref="I12" si="0">ROUND(F12*G12,2)</f>
        <v>0</v>
      </c>
      <c r="J12" s="93">
        <f>ROUND(F12*H12,2)</f>
        <v>0</v>
      </c>
    </row>
    <row r="13" spans="1:13" s="46" customFormat="1" ht="38.25">
      <c r="A13" s="98" t="s">
        <v>38</v>
      </c>
      <c r="B13" s="14" t="s">
        <v>43</v>
      </c>
      <c r="C13" s="59" t="s">
        <v>24</v>
      </c>
      <c r="D13" s="15" t="s">
        <v>44</v>
      </c>
      <c r="E13" s="57" t="s">
        <v>17</v>
      </c>
      <c r="F13" s="90">
        <v>248.4</v>
      </c>
      <c r="G13" s="16"/>
      <c r="H13" s="50">
        <f t="shared" ref="H13:H16" si="1">ROUND(G13*(1+$J$8),2)</f>
        <v>0</v>
      </c>
      <c r="I13" s="55">
        <f t="shared" ref="I13:I16" si="2">ROUND(F13*G13,2)</f>
        <v>0</v>
      </c>
      <c r="J13" s="51">
        <f t="shared" ref="J13:J16" si="3">ROUND(F13*H13,2)</f>
        <v>0</v>
      </c>
    </row>
    <row r="14" spans="1:13" s="46" customFormat="1" ht="38.25">
      <c r="A14" s="98" t="s">
        <v>39</v>
      </c>
      <c r="B14" s="14" t="s">
        <v>45</v>
      </c>
      <c r="C14" s="59" t="s">
        <v>24</v>
      </c>
      <c r="D14" s="15" t="s">
        <v>46</v>
      </c>
      <c r="E14" s="57" t="s">
        <v>17</v>
      </c>
      <c r="F14" s="90">
        <v>6</v>
      </c>
      <c r="G14" s="16"/>
      <c r="H14" s="50">
        <f t="shared" si="1"/>
        <v>0</v>
      </c>
      <c r="I14" s="55">
        <f t="shared" si="2"/>
        <v>0</v>
      </c>
      <c r="J14" s="51">
        <f t="shared" si="3"/>
        <v>0</v>
      </c>
    </row>
    <row r="15" spans="1:13" s="46" customFormat="1" ht="38.25">
      <c r="A15" s="98" t="s">
        <v>50</v>
      </c>
      <c r="B15" s="14" t="s">
        <v>47</v>
      </c>
      <c r="C15" s="59" t="s">
        <v>24</v>
      </c>
      <c r="D15" s="15" t="s">
        <v>48</v>
      </c>
      <c r="E15" s="57" t="s">
        <v>17</v>
      </c>
      <c r="F15" s="90">
        <v>9</v>
      </c>
      <c r="G15" s="16"/>
      <c r="H15" s="50">
        <f t="shared" si="1"/>
        <v>0</v>
      </c>
      <c r="I15" s="55">
        <f t="shared" si="2"/>
        <v>0</v>
      </c>
      <c r="J15" s="51">
        <f t="shared" si="3"/>
        <v>0</v>
      </c>
    </row>
    <row r="16" spans="1:13" s="46" customFormat="1" ht="26.25" thickBot="1">
      <c r="A16" s="98" t="s">
        <v>51</v>
      </c>
      <c r="B16" s="64" t="s">
        <v>40</v>
      </c>
      <c r="C16" s="63" t="s">
        <v>26</v>
      </c>
      <c r="D16" s="65" t="s">
        <v>41</v>
      </c>
      <c r="E16" s="66" t="s">
        <v>42</v>
      </c>
      <c r="F16" s="90">
        <v>6</v>
      </c>
      <c r="G16" s="67"/>
      <c r="H16" s="55">
        <f t="shared" si="1"/>
        <v>0</v>
      </c>
      <c r="I16" s="55">
        <f t="shared" si="2"/>
        <v>0</v>
      </c>
      <c r="J16" s="68">
        <f t="shared" si="3"/>
        <v>0</v>
      </c>
    </row>
    <row r="17" spans="1:10" s="46" customFormat="1" ht="13.5" thickBot="1">
      <c r="A17" s="78">
        <v>2</v>
      </c>
      <c r="B17" s="79"/>
      <c r="C17" s="80"/>
      <c r="D17" s="81" t="s">
        <v>56</v>
      </c>
      <c r="E17" s="82"/>
      <c r="F17" s="94"/>
      <c r="G17" s="83"/>
      <c r="H17" s="84"/>
      <c r="I17" s="83">
        <f>SUM(I18:I18)</f>
        <v>0</v>
      </c>
      <c r="J17" s="95">
        <f>SUM(J18:J18)</f>
        <v>0</v>
      </c>
    </row>
    <row r="18" spans="1:10" s="46" customFormat="1" ht="26.25" thickBot="1">
      <c r="A18" s="62" t="s">
        <v>12</v>
      </c>
      <c r="B18" s="86" t="s">
        <v>119</v>
      </c>
      <c r="C18" s="100" t="s">
        <v>26</v>
      </c>
      <c r="D18" s="88" t="s">
        <v>120</v>
      </c>
      <c r="E18" s="57" t="s">
        <v>17</v>
      </c>
      <c r="F18" s="90">
        <v>764.24</v>
      </c>
      <c r="G18" s="91"/>
      <c r="H18" s="92">
        <f t="shared" ref="H18" si="4">ROUND(G18*(1+$J$8),2)</f>
        <v>0</v>
      </c>
      <c r="I18" s="76">
        <f t="shared" ref="I18" si="5">ROUND(F18*G18,2)</f>
        <v>0</v>
      </c>
      <c r="J18" s="93">
        <f t="shared" ref="J18" si="6">ROUND(F18*H18,2)</f>
        <v>0</v>
      </c>
    </row>
    <row r="19" spans="1:10" s="46" customFormat="1" ht="13.5" thickBot="1">
      <c r="A19" s="78">
        <v>3</v>
      </c>
      <c r="B19" s="79"/>
      <c r="C19" s="80"/>
      <c r="D19" s="81" t="s">
        <v>49</v>
      </c>
      <c r="E19" s="82"/>
      <c r="F19" s="94"/>
      <c r="G19" s="83"/>
      <c r="H19" s="84"/>
      <c r="I19" s="83">
        <f>SUM(I20:I26)</f>
        <v>0</v>
      </c>
      <c r="J19" s="95">
        <f>SUM(J20:J26)</f>
        <v>0</v>
      </c>
    </row>
    <row r="20" spans="1:10" s="46" customFormat="1" ht="51">
      <c r="A20" s="98" t="s">
        <v>13</v>
      </c>
      <c r="B20" s="86" t="s">
        <v>68</v>
      </c>
      <c r="C20" s="96" t="s">
        <v>24</v>
      </c>
      <c r="D20" s="88" t="s">
        <v>69</v>
      </c>
      <c r="E20" s="57" t="s">
        <v>30</v>
      </c>
      <c r="F20" s="90">
        <v>2011.6899999999998</v>
      </c>
      <c r="G20" s="91"/>
      <c r="H20" s="92">
        <f>ROUND(G20*(1+$J$8),2)</f>
        <v>0</v>
      </c>
      <c r="I20" s="76">
        <f t="shared" ref="I20" si="7">ROUND(F20*G20,2)</f>
        <v>0</v>
      </c>
      <c r="J20" s="93">
        <f>ROUND(F20*H20,2)</f>
        <v>0</v>
      </c>
    </row>
    <row r="21" spans="1:10" s="46" customFormat="1" ht="25.5">
      <c r="A21" s="98" t="s">
        <v>32</v>
      </c>
      <c r="B21" s="14" t="s">
        <v>64</v>
      </c>
      <c r="C21" s="96" t="s">
        <v>24</v>
      </c>
      <c r="D21" s="15" t="s">
        <v>65</v>
      </c>
      <c r="E21" s="57" t="s">
        <v>30</v>
      </c>
      <c r="F21" s="90">
        <v>2958.38</v>
      </c>
      <c r="G21" s="16"/>
      <c r="H21" s="56">
        <f t="shared" ref="H21:H24" si="8">ROUND(G21*(1+$J$8),2)</f>
        <v>0</v>
      </c>
      <c r="I21" s="55">
        <f t="shared" ref="I21:I22" si="9">ROUND(F21*G21,2)</f>
        <v>0</v>
      </c>
      <c r="J21" s="51">
        <f t="shared" ref="J21:J22" si="10">ROUND(F21*H21,2)</f>
        <v>0</v>
      </c>
    </row>
    <row r="22" spans="1:10" s="46" customFormat="1" ht="37.5" customHeight="1">
      <c r="A22" s="98" t="s">
        <v>33</v>
      </c>
      <c r="B22" s="64" t="s">
        <v>67</v>
      </c>
      <c r="C22" s="96" t="s">
        <v>24</v>
      </c>
      <c r="D22" s="65" t="s">
        <v>61</v>
      </c>
      <c r="E22" s="57" t="s">
        <v>66</v>
      </c>
      <c r="F22" s="90">
        <v>8283.4500000000007</v>
      </c>
      <c r="G22" s="67"/>
      <c r="H22" s="70">
        <f t="shared" si="8"/>
        <v>0</v>
      </c>
      <c r="I22" s="55">
        <f t="shared" si="9"/>
        <v>0</v>
      </c>
      <c r="J22" s="51">
        <f t="shared" si="10"/>
        <v>0</v>
      </c>
    </row>
    <row r="23" spans="1:10" s="46" customFormat="1" ht="62.25" customHeight="1">
      <c r="A23" s="98" t="s">
        <v>62</v>
      </c>
      <c r="B23" s="64" t="s">
        <v>71</v>
      </c>
      <c r="C23" s="96" t="s">
        <v>24</v>
      </c>
      <c r="D23" s="65" t="s">
        <v>72</v>
      </c>
      <c r="E23" s="57" t="s">
        <v>30</v>
      </c>
      <c r="F23" s="90">
        <v>960.2</v>
      </c>
      <c r="G23" s="67"/>
      <c r="H23" s="70">
        <f t="shared" si="8"/>
        <v>0</v>
      </c>
      <c r="I23" s="55">
        <f t="shared" ref="I23:I24" si="11">ROUND(F23*G23,2)</f>
        <v>0</v>
      </c>
      <c r="J23" s="51">
        <f t="shared" ref="J23:J24" si="12">ROUND(F23*H23,2)</f>
        <v>0</v>
      </c>
    </row>
    <row r="24" spans="1:10" s="46" customFormat="1" ht="37.5" customHeight="1">
      <c r="A24" s="109" t="s">
        <v>70</v>
      </c>
      <c r="B24" s="14" t="s">
        <v>73</v>
      </c>
      <c r="C24" s="102" t="s">
        <v>24</v>
      </c>
      <c r="D24" s="15" t="s">
        <v>74</v>
      </c>
      <c r="E24" s="57" t="s">
        <v>30</v>
      </c>
      <c r="F24" s="110">
        <v>960.2</v>
      </c>
      <c r="G24" s="16"/>
      <c r="H24" s="56">
        <f t="shared" si="8"/>
        <v>0</v>
      </c>
      <c r="I24" s="50">
        <f t="shared" si="11"/>
        <v>0</v>
      </c>
      <c r="J24" s="51">
        <f t="shared" si="12"/>
        <v>0</v>
      </c>
    </row>
    <row r="25" spans="1:10" s="46" customFormat="1" ht="63" customHeight="1">
      <c r="A25" s="109" t="s">
        <v>129</v>
      </c>
      <c r="B25" s="14" t="s">
        <v>128</v>
      </c>
      <c r="C25" s="102" t="s">
        <v>26</v>
      </c>
      <c r="D25" s="15" t="s">
        <v>131</v>
      </c>
      <c r="E25" s="57" t="s">
        <v>30</v>
      </c>
      <c r="F25" s="110">
        <v>236.67</v>
      </c>
      <c r="G25" s="16"/>
      <c r="H25" s="56">
        <f t="shared" ref="H25:H26" si="13">ROUND(G25*(1+$J$8),2)</f>
        <v>0</v>
      </c>
      <c r="I25" s="50">
        <f t="shared" ref="I25:I26" si="14">ROUND(F25*G25,2)</f>
        <v>0</v>
      </c>
      <c r="J25" s="51">
        <f t="shared" ref="J25:J26" si="15">ROUND(F25*H25,2)</f>
        <v>0</v>
      </c>
    </row>
    <row r="26" spans="1:10" s="46" customFormat="1" ht="60.75" customHeight="1" thickBot="1">
      <c r="A26" s="109" t="s">
        <v>130</v>
      </c>
      <c r="B26" s="71" t="s">
        <v>132</v>
      </c>
      <c r="C26" s="102" t="s">
        <v>26</v>
      </c>
      <c r="D26" s="72" t="s">
        <v>133</v>
      </c>
      <c r="E26" s="57" t="s">
        <v>30</v>
      </c>
      <c r="F26" s="110">
        <v>118.34</v>
      </c>
      <c r="G26" s="75"/>
      <c r="H26" s="56">
        <f t="shared" si="13"/>
        <v>0</v>
      </c>
      <c r="I26" s="50">
        <f t="shared" si="14"/>
        <v>0</v>
      </c>
      <c r="J26" s="51">
        <f t="shared" si="15"/>
        <v>0</v>
      </c>
    </row>
    <row r="27" spans="1:10" s="46" customFormat="1" ht="13.5" thickBot="1">
      <c r="A27" s="78">
        <v>4</v>
      </c>
      <c r="B27" s="79"/>
      <c r="C27" s="80"/>
      <c r="D27" s="81" t="s">
        <v>75</v>
      </c>
      <c r="E27" s="82"/>
      <c r="F27" s="94"/>
      <c r="G27" s="83"/>
      <c r="H27" s="84"/>
      <c r="I27" s="83">
        <f>SUM(I28:I31)</f>
        <v>0</v>
      </c>
      <c r="J27" s="95">
        <f>SUM(J28:J31)</f>
        <v>0</v>
      </c>
    </row>
    <row r="28" spans="1:10" s="46" customFormat="1" ht="25.5">
      <c r="A28" s="98" t="s">
        <v>35</v>
      </c>
      <c r="B28" s="86" t="s">
        <v>114</v>
      </c>
      <c r="C28" s="102" t="s">
        <v>115</v>
      </c>
      <c r="D28" s="88" t="s">
        <v>113</v>
      </c>
      <c r="E28" s="57" t="s">
        <v>30</v>
      </c>
      <c r="F28" s="90">
        <v>421.74</v>
      </c>
      <c r="G28" s="91"/>
      <c r="H28" s="92">
        <f t="shared" ref="H28" si="16">ROUND(G28*(1+$J$8),2)</f>
        <v>0</v>
      </c>
      <c r="I28" s="76">
        <f t="shared" ref="I28" si="17">ROUND(F28*G28,2)</f>
        <v>0</v>
      </c>
      <c r="J28" s="93">
        <f t="shared" ref="J28" si="18">ROUND(F28*H28,2)</f>
        <v>0</v>
      </c>
    </row>
    <row r="29" spans="1:10" s="46" customFormat="1" ht="63.75">
      <c r="A29" s="98" t="s">
        <v>76</v>
      </c>
      <c r="B29" s="14" t="s">
        <v>83</v>
      </c>
      <c r="C29" s="96" t="s">
        <v>24</v>
      </c>
      <c r="D29" s="15" t="s">
        <v>122</v>
      </c>
      <c r="E29" s="57" t="s">
        <v>30</v>
      </c>
      <c r="F29" s="90">
        <v>611.5</v>
      </c>
      <c r="G29" s="16"/>
      <c r="H29" s="50">
        <f t="shared" ref="H29:H31" si="19">ROUND(G29*(1+$J$8),2)</f>
        <v>0</v>
      </c>
      <c r="I29" s="55">
        <f t="shared" ref="I29:I31" si="20">ROUND(F29*G29,2)</f>
        <v>0</v>
      </c>
      <c r="J29" s="51">
        <f t="shared" ref="J29:J31" si="21">ROUND(F29*H29,2)</f>
        <v>0</v>
      </c>
    </row>
    <row r="30" spans="1:10" s="46" customFormat="1" ht="63.75">
      <c r="A30" s="98" t="s">
        <v>77</v>
      </c>
      <c r="B30" s="14" t="s">
        <v>79</v>
      </c>
      <c r="C30" s="96" t="s">
        <v>24</v>
      </c>
      <c r="D30" s="15" t="s">
        <v>80</v>
      </c>
      <c r="E30" s="57" t="s">
        <v>30</v>
      </c>
      <c r="F30" s="90">
        <v>192.71999999999997</v>
      </c>
      <c r="G30" s="16"/>
      <c r="H30" s="50">
        <f t="shared" si="19"/>
        <v>0</v>
      </c>
      <c r="I30" s="55">
        <f t="shared" si="20"/>
        <v>0</v>
      </c>
      <c r="J30" s="51">
        <f t="shared" si="21"/>
        <v>0</v>
      </c>
    </row>
    <row r="31" spans="1:10" s="46" customFormat="1" ht="26.25" thickBot="1">
      <c r="A31" s="98" t="s">
        <v>78</v>
      </c>
      <c r="B31" s="64" t="s">
        <v>81</v>
      </c>
      <c r="C31" s="96" t="s">
        <v>24</v>
      </c>
      <c r="D31" s="65" t="s">
        <v>82</v>
      </c>
      <c r="E31" s="66" t="s">
        <v>17</v>
      </c>
      <c r="F31" s="90">
        <v>635.1</v>
      </c>
      <c r="G31" s="67"/>
      <c r="H31" s="55">
        <f t="shared" si="19"/>
        <v>0</v>
      </c>
      <c r="I31" s="55">
        <f t="shared" si="20"/>
        <v>0</v>
      </c>
      <c r="J31" s="68">
        <f t="shared" si="21"/>
        <v>0</v>
      </c>
    </row>
    <row r="32" spans="1:10" s="46" customFormat="1" ht="13.5" thickBot="1">
      <c r="A32" s="78">
        <v>5</v>
      </c>
      <c r="B32" s="79"/>
      <c r="C32" s="80"/>
      <c r="D32" s="81" t="s">
        <v>85</v>
      </c>
      <c r="E32" s="82"/>
      <c r="F32" s="94"/>
      <c r="G32" s="83"/>
      <c r="H32" s="84"/>
      <c r="I32" s="83">
        <f>SUM(I33:I37)</f>
        <v>0</v>
      </c>
      <c r="J32" s="95">
        <f>SUM(J33:J37)</f>
        <v>0</v>
      </c>
    </row>
    <row r="33" spans="1:10" s="46" customFormat="1" ht="76.5">
      <c r="A33" s="98" t="s">
        <v>36</v>
      </c>
      <c r="B33" s="86" t="s">
        <v>88</v>
      </c>
      <c r="C33" s="96" t="s">
        <v>24</v>
      </c>
      <c r="D33" s="88" t="s">
        <v>116</v>
      </c>
      <c r="E33" s="89" t="s">
        <v>34</v>
      </c>
      <c r="F33" s="90">
        <v>103.95</v>
      </c>
      <c r="G33" s="91"/>
      <c r="H33" s="92">
        <f t="shared" ref="H33" si="22">ROUND(G33*(1+$J$8),2)</f>
        <v>0</v>
      </c>
      <c r="I33" s="76">
        <f t="shared" ref="I33" si="23">ROUND(F33*G33,2)</f>
        <v>0</v>
      </c>
      <c r="J33" s="93">
        <f t="shared" ref="J33" si="24">ROUND(F33*H33,2)</f>
        <v>0</v>
      </c>
    </row>
    <row r="34" spans="1:10" s="46" customFormat="1" ht="38.25">
      <c r="A34" s="98" t="s">
        <v>86</v>
      </c>
      <c r="B34" s="14" t="s">
        <v>89</v>
      </c>
      <c r="C34" s="96" t="s">
        <v>24</v>
      </c>
      <c r="D34" s="15" t="s">
        <v>90</v>
      </c>
      <c r="E34" s="89" t="s">
        <v>34</v>
      </c>
      <c r="F34" s="90">
        <v>184.22</v>
      </c>
      <c r="G34" s="16"/>
      <c r="H34" s="50">
        <f t="shared" ref="H34" si="25">ROUND(G34*(1+$J$8),2)</f>
        <v>0</v>
      </c>
      <c r="I34" s="55">
        <f t="shared" ref="I34" si="26">ROUND(F34*G34,2)</f>
        <v>0</v>
      </c>
      <c r="J34" s="51">
        <f t="shared" ref="J34" si="27">ROUND(F34*H34,2)</f>
        <v>0</v>
      </c>
    </row>
    <row r="35" spans="1:10" s="46" customFormat="1" ht="63.75">
      <c r="A35" s="98" t="s">
        <v>87</v>
      </c>
      <c r="B35" s="14" t="s">
        <v>91</v>
      </c>
      <c r="C35" s="96" t="s">
        <v>24</v>
      </c>
      <c r="D35" s="15" t="s">
        <v>92</v>
      </c>
      <c r="E35" s="57" t="s">
        <v>17</v>
      </c>
      <c r="F35" s="90">
        <v>185.8</v>
      </c>
      <c r="G35" s="16"/>
      <c r="H35" s="50">
        <f t="shared" ref="H35" si="28">ROUND(G35*(1+$J$8),2)</f>
        <v>0</v>
      </c>
      <c r="I35" s="50">
        <f t="shared" ref="I35" si="29">ROUND(F35*G35,2)</f>
        <v>0</v>
      </c>
      <c r="J35" s="51">
        <f t="shared" ref="J35" si="30">ROUND(F35*H35,2)</f>
        <v>0</v>
      </c>
    </row>
    <row r="36" spans="1:10" s="46" customFormat="1" ht="76.5">
      <c r="A36" s="109" t="s">
        <v>121</v>
      </c>
      <c r="B36" s="14" t="s">
        <v>124</v>
      </c>
      <c r="C36" s="102" t="s">
        <v>57</v>
      </c>
      <c r="D36" s="15" t="s">
        <v>127</v>
      </c>
      <c r="E36" s="57" t="s">
        <v>29</v>
      </c>
      <c r="F36" s="110">
        <v>1</v>
      </c>
      <c r="G36" s="16"/>
      <c r="H36" s="50">
        <f t="shared" ref="H36:H37" si="31">ROUND(G36*(1+$J$8),2)</f>
        <v>0</v>
      </c>
      <c r="I36" s="50">
        <f t="shared" ref="I36:I37" si="32">ROUND(F36*G36,2)</f>
        <v>0</v>
      </c>
      <c r="J36" s="51">
        <f t="shared" ref="J36:J37" si="33">ROUND(F36*H36,2)</f>
        <v>0</v>
      </c>
    </row>
    <row r="37" spans="1:10" s="46" customFormat="1" ht="64.5" thickBot="1">
      <c r="A37" s="109" t="s">
        <v>123</v>
      </c>
      <c r="B37" s="71" t="s">
        <v>125</v>
      </c>
      <c r="C37" s="102" t="s">
        <v>24</v>
      </c>
      <c r="D37" s="72" t="s">
        <v>126</v>
      </c>
      <c r="E37" s="108" t="s">
        <v>34</v>
      </c>
      <c r="F37" s="110">
        <v>3.4</v>
      </c>
      <c r="G37" s="75"/>
      <c r="H37" s="50">
        <f t="shared" si="31"/>
        <v>0</v>
      </c>
      <c r="I37" s="50">
        <f t="shared" si="32"/>
        <v>0</v>
      </c>
      <c r="J37" s="51">
        <f t="shared" si="33"/>
        <v>0</v>
      </c>
    </row>
    <row r="38" spans="1:10" s="46" customFormat="1" ht="13.5" thickBot="1">
      <c r="A38" s="78">
        <v>6</v>
      </c>
      <c r="B38" s="79"/>
      <c r="C38" s="80"/>
      <c r="D38" s="81" t="s">
        <v>84</v>
      </c>
      <c r="E38" s="82"/>
      <c r="F38" s="94"/>
      <c r="G38" s="83"/>
      <c r="H38" s="84"/>
      <c r="I38" s="83">
        <f>SUM(I39:I45)</f>
        <v>0</v>
      </c>
      <c r="J38" s="95">
        <f>SUM(J39:J45)</f>
        <v>0</v>
      </c>
    </row>
    <row r="39" spans="1:10" s="46" customFormat="1" ht="25.5">
      <c r="A39" s="98" t="s">
        <v>37</v>
      </c>
      <c r="B39" s="86" t="s">
        <v>96</v>
      </c>
      <c r="C39" s="96" t="s">
        <v>24</v>
      </c>
      <c r="D39" s="88" t="s">
        <v>97</v>
      </c>
      <c r="E39" s="66" t="s">
        <v>17</v>
      </c>
      <c r="F39" s="90">
        <v>661.99</v>
      </c>
      <c r="G39" s="91"/>
      <c r="H39" s="92">
        <f t="shared" ref="H39" si="34">ROUND(G39*(1+$J$8),2)</f>
        <v>0</v>
      </c>
      <c r="I39" s="76">
        <f t="shared" ref="I39" si="35">ROUND(F39*G39,2)</f>
        <v>0</v>
      </c>
      <c r="J39" s="93">
        <f t="shared" ref="J39" si="36">ROUND(F39*H39,2)</f>
        <v>0</v>
      </c>
    </row>
    <row r="40" spans="1:10" s="46" customFormat="1" ht="38.25">
      <c r="A40" s="106" t="s">
        <v>52</v>
      </c>
      <c r="B40" s="86" t="s">
        <v>98</v>
      </c>
      <c r="C40" s="96" t="s">
        <v>24</v>
      </c>
      <c r="D40" s="88" t="s">
        <v>99</v>
      </c>
      <c r="E40" s="66" t="s">
        <v>30</v>
      </c>
      <c r="F40" s="90">
        <v>66.2</v>
      </c>
      <c r="G40" s="91"/>
      <c r="H40" s="92">
        <f t="shared" ref="H40:H45" si="37">ROUND(G40*(1+$J$8),2)</f>
        <v>0</v>
      </c>
      <c r="I40" s="50">
        <f t="shared" ref="I40:I45" si="38">ROUND(F40*G40,2)</f>
        <v>0</v>
      </c>
      <c r="J40" s="93">
        <f t="shared" ref="J40:J45" si="39">ROUND(F40*H40,2)</f>
        <v>0</v>
      </c>
    </row>
    <row r="41" spans="1:10" s="46" customFormat="1">
      <c r="A41" s="106" t="s">
        <v>54</v>
      </c>
      <c r="B41" s="86" t="s">
        <v>103</v>
      </c>
      <c r="C41" s="96" t="s">
        <v>24</v>
      </c>
      <c r="D41" s="88" t="s">
        <v>104</v>
      </c>
      <c r="E41" s="66" t="s">
        <v>66</v>
      </c>
      <c r="F41" s="90">
        <v>476.64</v>
      </c>
      <c r="G41" s="91"/>
      <c r="H41" s="92">
        <f t="shared" ref="H41" si="40">ROUND(G41*(1+$J$8),2)</f>
        <v>0</v>
      </c>
      <c r="I41" s="50">
        <f t="shared" ref="I41" si="41">ROUND(F41*G41,2)</f>
        <v>0</v>
      </c>
      <c r="J41" s="93">
        <f t="shared" ref="J41" si="42">ROUND(F41*H41,2)</f>
        <v>0</v>
      </c>
    </row>
    <row r="42" spans="1:10" s="46" customFormat="1" ht="38.25">
      <c r="A42" s="106" t="s">
        <v>58</v>
      </c>
      <c r="B42" s="86" t="s">
        <v>106</v>
      </c>
      <c r="C42" s="96" t="s">
        <v>24</v>
      </c>
      <c r="D42" s="88" t="s">
        <v>107</v>
      </c>
      <c r="E42" s="107" t="s">
        <v>30</v>
      </c>
      <c r="F42" s="90">
        <v>66.2</v>
      </c>
      <c r="G42" s="91"/>
      <c r="H42" s="92">
        <f t="shared" ref="H42" si="43">ROUND(G42*(1+$J$8),2)</f>
        <v>0</v>
      </c>
      <c r="I42" s="50">
        <f t="shared" ref="I42" si="44">ROUND(F42*G42,2)</f>
        <v>0</v>
      </c>
      <c r="J42" s="93">
        <f t="shared" ref="J42" si="45">ROUND(F42*H42,2)</f>
        <v>0</v>
      </c>
    </row>
    <row r="43" spans="1:10" s="46" customFormat="1" ht="25.5">
      <c r="A43" s="106" t="s">
        <v>93</v>
      </c>
      <c r="B43" s="86" t="s">
        <v>100</v>
      </c>
      <c r="C43" s="96" t="s">
        <v>24</v>
      </c>
      <c r="D43" s="88" t="s">
        <v>101</v>
      </c>
      <c r="E43" s="66" t="s">
        <v>17</v>
      </c>
      <c r="F43" s="90">
        <v>661.99</v>
      </c>
      <c r="G43" s="91"/>
      <c r="H43" s="92">
        <f t="shared" si="37"/>
        <v>0</v>
      </c>
      <c r="I43" s="50">
        <f t="shared" si="38"/>
        <v>0</v>
      </c>
      <c r="J43" s="93">
        <f t="shared" si="39"/>
        <v>0</v>
      </c>
    </row>
    <row r="44" spans="1:10" s="46" customFormat="1" ht="63.75">
      <c r="A44" s="106" t="s">
        <v>94</v>
      </c>
      <c r="B44" s="86" t="s">
        <v>102</v>
      </c>
      <c r="C44" s="96" t="s">
        <v>24</v>
      </c>
      <c r="D44" s="88" t="s">
        <v>105</v>
      </c>
      <c r="E44" s="66" t="s">
        <v>30</v>
      </c>
      <c r="F44" s="90">
        <v>46.34</v>
      </c>
      <c r="G44" s="91"/>
      <c r="H44" s="92">
        <f t="shared" si="37"/>
        <v>0</v>
      </c>
      <c r="I44" s="50">
        <f t="shared" si="38"/>
        <v>0</v>
      </c>
      <c r="J44" s="93">
        <f t="shared" si="39"/>
        <v>0</v>
      </c>
    </row>
    <row r="45" spans="1:10" s="46" customFormat="1" ht="39" thickBot="1">
      <c r="A45" s="106" t="s">
        <v>95</v>
      </c>
      <c r="B45" s="103" t="s">
        <v>108</v>
      </c>
      <c r="C45" s="103" t="s">
        <v>24</v>
      </c>
      <c r="D45" s="104" t="s">
        <v>109</v>
      </c>
      <c r="E45" s="105" t="s">
        <v>66</v>
      </c>
      <c r="F45" s="90">
        <v>162.19</v>
      </c>
      <c r="G45" s="16"/>
      <c r="H45" s="92">
        <f t="shared" si="37"/>
        <v>0</v>
      </c>
      <c r="I45" s="50">
        <f t="shared" si="38"/>
        <v>0</v>
      </c>
      <c r="J45" s="93">
        <f t="shared" si="39"/>
        <v>0</v>
      </c>
    </row>
    <row r="46" spans="1:10" s="46" customFormat="1" ht="13.5" thickBot="1">
      <c r="A46" s="78">
        <v>7</v>
      </c>
      <c r="B46" s="79"/>
      <c r="C46" s="80"/>
      <c r="D46" s="81" t="s">
        <v>55</v>
      </c>
      <c r="E46" s="82"/>
      <c r="F46" s="94"/>
      <c r="G46" s="83"/>
      <c r="H46" s="84"/>
      <c r="I46" s="83">
        <f>SUM(I47:I47)</f>
        <v>0</v>
      </c>
      <c r="J46" s="95">
        <f>SUM(J47:J47)</f>
        <v>0</v>
      </c>
    </row>
    <row r="47" spans="1:10" s="46" customFormat="1" ht="77.25" thickBot="1">
      <c r="A47" s="98" t="s">
        <v>53</v>
      </c>
      <c r="B47" s="71" t="s">
        <v>60</v>
      </c>
      <c r="C47" s="101" t="s">
        <v>57</v>
      </c>
      <c r="D47" s="88" t="s">
        <v>111</v>
      </c>
      <c r="E47" s="89" t="s">
        <v>34</v>
      </c>
      <c r="F47" s="90">
        <v>100</v>
      </c>
      <c r="G47" s="91"/>
      <c r="H47" s="92">
        <f t="shared" ref="H47" si="46">ROUND(G47*(1+$J$8),2)</f>
        <v>0</v>
      </c>
      <c r="I47" s="76">
        <f t="shared" ref="I47" si="47">ROUND(F47*G47,2)</f>
        <v>0</v>
      </c>
      <c r="J47" s="93">
        <f t="shared" ref="J47" si="48">ROUND(F47*H47,2)</f>
        <v>0</v>
      </c>
    </row>
    <row r="48" spans="1:10" s="46" customFormat="1" ht="13.5" thickBot="1">
      <c r="A48" s="78">
        <v>8</v>
      </c>
      <c r="B48" s="79"/>
      <c r="C48" s="80"/>
      <c r="D48" s="81" t="s">
        <v>31</v>
      </c>
      <c r="E48" s="82"/>
      <c r="F48" s="82"/>
      <c r="G48" s="83"/>
      <c r="H48" s="84"/>
      <c r="I48" s="83">
        <f>SUM(I49)</f>
        <v>0</v>
      </c>
      <c r="J48" s="85">
        <f>SUM(J49)</f>
        <v>0</v>
      </c>
    </row>
    <row r="49" spans="1:10" s="46" customFormat="1" ht="26.25" thickBot="1">
      <c r="A49" s="97" t="s">
        <v>59</v>
      </c>
      <c r="B49" s="71" t="s">
        <v>60</v>
      </c>
      <c r="C49" s="101" t="s">
        <v>57</v>
      </c>
      <c r="D49" s="72" t="s">
        <v>110</v>
      </c>
      <c r="E49" s="73" t="s">
        <v>17</v>
      </c>
      <c r="F49" s="74">
        <v>913.04</v>
      </c>
      <c r="G49" s="75"/>
      <c r="H49" s="76">
        <f t="shared" ref="H49" si="49">ROUND(G49*(1+$J$8),2)</f>
        <v>0</v>
      </c>
      <c r="I49" s="76">
        <f t="shared" ref="I49" si="50">ROUND(F49*G49,2)</f>
        <v>0</v>
      </c>
      <c r="J49" s="77">
        <f t="shared" ref="J49" si="51">ROUND(F49*H49,2)</f>
        <v>0</v>
      </c>
    </row>
    <row r="50" spans="1:10" ht="13.5" thickBot="1">
      <c r="A50" s="111" t="s">
        <v>22</v>
      </c>
      <c r="B50" s="112"/>
      <c r="C50" s="112"/>
      <c r="D50" s="112"/>
      <c r="E50" s="112"/>
      <c r="F50" s="112"/>
      <c r="G50" s="112"/>
      <c r="H50" s="113"/>
      <c r="I50" s="69">
        <f>I48+I46+I38+I32+I27+I19+I17+I11</f>
        <v>0</v>
      </c>
      <c r="J50" s="69">
        <f>J48+J46+J38+J32+J27+J19+J17+J11</f>
        <v>0</v>
      </c>
    </row>
    <row r="51" spans="1:10">
      <c r="A51" s="4"/>
      <c r="B51" s="11"/>
      <c r="C51" s="5"/>
      <c r="D51" s="5"/>
      <c r="E51" s="22"/>
      <c r="F51" s="43"/>
      <c r="G51" s="34"/>
      <c r="H51" s="34"/>
      <c r="I51" s="34"/>
      <c r="J51" s="52"/>
    </row>
    <row r="52" spans="1:10" ht="14.25" customHeight="1">
      <c r="A52" s="6"/>
      <c r="B52" s="12"/>
      <c r="C52" s="7"/>
      <c r="D52" s="7"/>
      <c r="E52" s="23"/>
      <c r="F52" s="44"/>
      <c r="G52" s="35"/>
      <c r="H52" s="35"/>
      <c r="I52" s="35"/>
      <c r="J52" s="40"/>
    </row>
    <row r="53" spans="1:10">
      <c r="A53" s="6"/>
      <c r="B53" s="20"/>
      <c r="C53" s="58"/>
      <c r="D53" s="60"/>
      <c r="E53" s="23"/>
      <c r="F53" s="45"/>
      <c r="G53" s="53"/>
      <c r="H53" s="36"/>
      <c r="I53" s="37"/>
      <c r="J53" s="38"/>
    </row>
    <row r="54" spans="1:10">
      <c r="A54" s="8"/>
      <c r="B54" s="17"/>
      <c r="C54" s="18"/>
      <c r="D54" s="58"/>
      <c r="E54" s="61"/>
      <c r="F54" s="142"/>
      <c r="G54" s="142"/>
      <c r="H54" s="142"/>
      <c r="I54" s="39"/>
      <c r="J54" s="40"/>
    </row>
    <row r="55" spans="1:10">
      <c r="A55" s="8"/>
      <c r="B55" s="20"/>
      <c r="C55" s="58"/>
      <c r="D55" s="58"/>
      <c r="E55" s="61"/>
      <c r="F55" s="142"/>
      <c r="G55" s="142"/>
      <c r="H55" s="142"/>
      <c r="I55" s="39"/>
      <c r="J55" s="40"/>
    </row>
    <row r="56" spans="1:10" ht="22.5" customHeight="1">
      <c r="A56" s="114" t="s">
        <v>25</v>
      </c>
      <c r="B56" s="115"/>
      <c r="C56" s="115"/>
      <c r="D56" s="115"/>
      <c r="E56" s="115"/>
      <c r="F56" s="115"/>
      <c r="G56" s="115"/>
      <c r="H56" s="115"/>
      <c r="I56" s="115"/>
      <c r="J56" s="116"/>
    </row>
    <row r="57" spans="1:10" ht="18.75" customHeight="1" thickBot="1">
      <c r="A57" s="117"/>
      <c r="B57" s="118"/>
      <c r="C57" s="118"/>
      <c r="D57" s="118"/>
      <c r="E57" s="118"/>
      <c r="F57" s="118"/>
      <c r="G57" s="118"/>
      <c r="H57" s="118"/>
      <c r="I57" s="118"/>
      <c r="J57" s="119"/>
    </row>
  </sheetData>
  <mergeCells count="16">
    <mergeCell ref="A50:H50"/>
    <mergeCell ref="A56:J57"/>
    <mergeCell ref="A3:J3"/>
    <mergeCell ref="A9:J9"/>
    <mergeCell ref="D1:J1"/>
    <mergeCell ref="A1:B1"/>
    <mergeCell ref="A6:E6"/>
    <mergeCell ref="A8:E8"/>
    <mergeCell ref="A7:E7"/>
    <mergeCell ref="A2:J2"/>
    <mergeCell ref="A5:F5"/>
    <mergeCell ref="F6:J6"/>
    <mergeCell ref="F54:H54"/>
    <mergeCell ref="F55:H55"/>
    <mergeCell ref="G7:G8"/>
    <mergeCell ref="F7:F8"/>
  </mergeCells>
  <phoneticPr fontId="2" type="noConversion"/>
  <printOptions horizontalCentered="1"/>
  <pageMargins left="0.70866141732283472" right="0.70866141732283472" top="0.98425196850393704" bottom="0.98425196850393704" header="0.31496062992125984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Orcamentaria</vt:lpstr>
      <vt:lpstr>'Planilha Orcamentaria'!Titulos_de_impressao</vt:lpstr>
    </vt:vector>
  </TitlesOfParts>
  <Company>Setop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arlan.mendonça</cp:lastModifiedBy>
  <cp:lastPrinted>2020-01-14T18:28:42Z</cp:lastPrinted>
  <dcterms:created xsi:type="dcterms:W3CDTF">2006-09-22T13:55:22Z</dcterms:created>
  <dcterms:modified xsi:type="dcterms:W3CDTF">2020-01-14T18:30:35Z</dcterms:modified>
</cp:coreProperties>
</file>