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420" windowHeight="5010" activeTab="2"/>
  </bookViews>
  <sheets>
    <sheet name="Planilha Orçamentária BDMG" sheetId="1" r:id="rId1"/>
    <sheet name="Memoria de Calculo" sheetId="5" r:id="rId2"/>
    <sheet name="Cronograma" sheetId="2" r:id="rId3"/>
    <sheet name="BDI" sheetId="6" r:id="rId4"/>
    <sheet name="CCU" sheetId="7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3">BDI!$A$1:$J$42</definedName>
    <definedName name="_xlnm.Print_Area" localSheetId="4">CCU!$A$1:$J$23</definedName>
    <definedName name="_xlnm.Print_Area" localSheetId="2">Cronograma!$A$1:$L$24</definedName>
    <definedName name="_xlnm.Print_Area" localSheetId="1">'Memoria de Calculo'!$A$1:$I$44</definedName>
    <definedName name="_xlnm.Print_Area" localSheetId="0">'Planilha Orçamentária BDMG'!$A$1:$I$43</definedName>
    <definedName name="_xlnm.Database">TEXT([1]Dados!$G$29,"mm-aaaa")</definedName>
    <definedName name="BDI.Opcao">[2]DADOS!$F$18</definedName>
    <definedName name="BDI.TipoObra">[2]BDI!$A$138:$A$146</definedName>
    <definedName name="DESONERACAO" localSheetId="4">IF(OR(Import.Desoneracao="DESONERADO",Import.Desoneracao="SIM"),"SIM","NÃO")</definedName>
    <definedName name="DESONERACAO">IF(OR(Import.Desoneracao="DESONERADO",Import.Desoneracao="SIM"),"SIM","NÃO")</definedName>
    <definedName name="gh" localSheetId="4">CCU!#REF!</definedName>
    <definedName name="Import.Desoneracao">OFFSET([2]DADOS!$G$18,0,-1)</definedName>
    <definedName name="jh" localSheetId="4">CCU!#REF!</definedName>
    <definedName name="jhh" localSheetId="3">BDI!#REF!</definedName>
    <definedName name="kjf" localSheetId="3">BDI!#REF!</definedName>
    <definedName name="ORÇAMENTO.BancoRef">'[3]Planilha Orcamentaria'!$F$8</definedName>
    <definedName name="Print_Titles_0" localSheetId="3">BDI!#REF!</definedName>
    <definedName name="Print_Titles_0" localSheetId="4">CCU!#REF!</definedName>
    <definedName name="Print_Titles_0_0" localSheetId="3">BDI!#REF!</definedName>
    <definedName name="Print_Titles_0_0" localSheetId="4">CCU!#REF!</definedName>
    <definedName name="Print_Titles_0_0_0" localSheetId="3">BDI!#REF!</definedName>
    <definedName name="Print_Titles_0_0_0" localSheetId="4">CCU!#REF!</definedName>
    <definedName name="Print_Titles_0_0_0_0" localSheetId="3">BDI!#REF!</definedName>
    <definedName name="Print_Titles_0_0_0_0" localSheetId="4">CCU!#REF!</definedName>
    <definedName name="REFERENCIA.Descricao" localSheetId="4">IF(ISNUMBER('[3]Planilha Orcamentaria'!$Y1),OFFSET(INDIRECT(ORÇAMENTO.BancoRef),'[3]Planilha Orcamentaria'!$Y1-1,3,1),'[3]Planilha Orcamentaria'!$Y1)</definedName>
    <definedName name="REFERENCIA.Descricao">IF(ISNUMBER('[3]Planilha Orcamentaria'!$Y1),OFFSET(INDIRECT(ORÇAMENTO.BancoRef),'[3]Planilha Orcamentaria'!$Y1-1,3,1),'[3]Planilha Orcamentaria'!$Y1)</definedName>
    <definedName name="sdgdh" localSheetId="3">BDI!#REF!</definedName>
    <definedName name="_xlnm.Print_Titles" localSheetId="3">BDI!#REF!</definedName>
    <definedName name="_xlnm.Print_Titles" localSheetId="1">'Memoria de Calculo'!#REF!</definedName>
    <definedName name="_xlnm.Print_Titles" localSheetId="0">'Planilha Orçamentária BDMG'!$12:$14</definedName>
    <definedName name="wer" localSheetId="4">CCU!#REF!</definedName>
  </definedNames>
  <calcPr calcId="125725"/>
</workbook>
</file>

<file path=xl/calcChain.xml><?xml version="1.0" encoding="utf-8"?>
<calcChain xmlns="http://schemas.openxmlformats.org/spreadsheetml/2006/main">
  <c r="K15" i="2"/>
  <c r="I15"/>
  <c r="G15"/>
  <c r="G14"/>
  <c r="K17"/>
  <c r="K16"/>
  <c r="E13"/>
  <c r="E12"/>
  <c r="M19"/>
  <c r="N19"/>
  <c r="A21" l="1"/>
  <c r="A11" i="1"/>
  <c r="A11" i="5" s="1"/>
  <c r="E30"/>
  <c r="E26"/>
  <c r="E24"/>
  <c r="E23"/>
  <c r="E21"/>
  <c r="E20"/>
  <c r="E19"/>
  <c r="E18"/>
  <c r="E18" i="1" s="1"/>
  <c r="E21"/>
  <c r="E20"/>
  <c r="E19"/>
  <c r="E23"/>
  <c r="E28" i="5"/>
  <c r="E24" i="1"/>
  <c r="F30"/>
  <c r="I22" i="5" l="1"/>
  <c r="I17"/>
  <c r="G24" i="1"/>
  <c r="G23"/>
  <c r="G21"/>
  <c r="G20"/>
  <c r="G19"/>
  <c r="G18"/>
  <c r="E30" l="1"/>
  <c r="E28"/>
  <c r="E26"/>
  <c r="G26" s="1"/>
  <c r="E16"/>
  <c r="K18" i="2"/>
  <c r="I18"/>
  <c r="J18" s="1"/>
  <c r="G18"/>
  <c r="H18" s="1"/>
  <c r="E18"/>
  <c r="E19" s="1"/>
  <c r="B17"/>
  <c r="B16"/>
  <c r="B15"/>
  <c r="B12"/>
  <c r="G10"/>
  <c r="I10" s="1"/>
  <c r="K10" s="1"/>
  <c r="G28" i="1"/>
  <c r="G16"/>
  <c r="G19" i="2" l="1"/>
  <c r="I19" s="1"/>
  <c r="K19" s="1"/>
  <c r="G30" i="1"/>
  <c r="G31" s="1"/>
  <c r="D40" i="6" l="1"/>
  <c r="D39"/>
  <c r="J15" i="7"/>
  <c r="J14"/>
  <c r="F25" i="6"/>
  <c r="I6" i="1" s="1"/>
  <c r="F24" i="6"/>
  <c r="I29" i="5"/>
  <c r="I27"/>
  <c r="I25"/>
  <c r="I15"/>
  <c r="H7"/>
  <c r="H6"/>
  <c r="A8"/>
  <c r="A7"/>
  <c r="I6" l="1"/>
  <c r="H24" i="1"/>
  <c r="I24" s="1"/>
  <c r="H23"/>
  <c r="I23" s="1"/>
  <c r="H21"/>
  <c r="I21" s="1"/>
  <c r="H20"/>
  <c r="I20" s="1"/>
  <c r="H18"/>
  <c r="I18" s="1"/>
  <c r="H19"/>
  <c r="I19" s="1"/>
  <c r="H28"/>
  <c r="I28" s="1"/>
  <c r="H26"/>
  <c r="I26" s="1"/>
  <c r="H16"/>
  <c r="I16" s="1"/>
  <c r="H30"/>
  <c r="I30" s="1"/>
  <c r="J16" i="7"/>
  <c r="I22" i="1" l="1"/>
  <c r="C14" i="2" s="1"/>
  <c r="L14" s="1"/>
  <c r="I17" i="1"/>
  <c r="C13" i="2" s="1"/>
  <c r="F13" s="1"/>
  <c r="I29" i="1"/>
  <c r="C17" i="2"/>
  <c r="I15" i="1"/>
  <c r="C12" i="2"/>
  <c r="I25" i="1"/>
  <c r="C15" i="2"/>
  <c r="I27" i="1"/>
  <c r="C16" i="2"/>
  <c r="M18"/>
  <c r="N18"/>
  <c r="M17"/>
  <c r="M21" s="1"/>
  <c r="J14" l="1"/>
  <c r="H14"/>
  <c r="F14"/>
  <c r="L13"/>
  <c r="J13"/>
  <c r="H13"/>
  <c r="I31" i="1"/>
  <c r="F16" i="2"/>
  <c r="H16"/>
  <c r="J16"/>
  <c r="L16"/>
  <c r="L15"/>
  <c r="F15"/>
  <c r="H15"/>
  <c r="J15"/>
  <c r="F12"/>
  <c r="H12"/>
  <c r="J12"/>
  <c r="L12"/>
  <c r="C18"/>
  <c r="D12" s="1"/>
  <c r="L17"/>
  <c r="H17"/>
  <c r="J17"/>
  <c r="F17"/>
  <c r="N17"/>
  <c r="D17" l="1"/>
  <c r="D13"/>
  <c r="D14"/>
  <c r="L18"/>
  <c r="F18"/>
  <c r="F19" s="1"/>
  <c r="D15"/>
  <c r="D16"/>
  <c r="N21"/>
  <c r="H19" l="1"/>
  <c r="J19" s="1"/>
  <c r="L19" s="1"/>
  <c r="D18"/>
  <c r="C19" l="1"/>
  <c r="D19" s="1"/>
</calcChain>
</file>

<file path=xl/sharedStrings.xml><?xml version="1.0" encoding="utf-8"?>
<sst xmlns="http://schemas.openxmlformats.org/spreadsheetml/2006/main" count="282" uniqueCount="164">
  <si>
    <t>Item</t>
  </si>
  <si>
    <t>Unid.</t>
  </si>
  <si>
    <t>Preço Unitário para cada item da planilha</t>
  </si>
  <si>
    <t>Unidade de medida de cada item</t>
  </si>
  <si>
    <t>Código</t>
  </si>
  <si>
    <t>Código do custo unitário conforme referência de preço empregada (SETOP, DNIT, SINAPI, DNIT, outras)</t>
  </si>
  <si>
    <t>Data:</t>
  </si>
  <si>
    <t>Data-base:</t>
  </si>
  <si>
    <t>mês/ano a que se referem os preços unitários</t>
  </si>
  <si>
    <t>data de elaboração do orçamento</t>
  </si>
  <si>
    <t>Descrição</t>
  </si>
  <si>
    <t>PLANILHA ORÇAMENTÁRIA</t>
  </si>
  <si>
    <t>Preço (R$)</t>
  </si>
  <si>
    <t>Sem BDI</t>
  </si>
  <si>
    <t>Com BDI</t>
  </si>
  <si>
    <t>Unitário</t>
  </si>
  <si>
    <t>Total</t>
  </si>
  <si>
    <t>Quantidade Prevista</t>
  </si>
  <si>
    <t>Data Base</t>
  </si>
  <si>
    <t>INFORMAÇÕES GERAIS</t>
  </si>
  <si>
    <t>BDI (%)</t>
  </si>
  <si>
    <t>REFERÊNCIA DE PREÇOS</t>
  </si>
  <si>
    <t>Assinatura do Responsável Técnico: ____________________________________________</t>
  </si>
  <si>
    <t xml:space="preserve"> SETOP (por região), DER-MG, SUDECAP, SINAPI, DNIT, COPASA, ou outra</t>
  </si>
  <si>
    <t>Codígo:</t>
  </si>
  <si>
    <t>Descrição:</t>
  </si>
  <si>
    <t>Nome do item de acordo com a planilha referência</t>
  </si>
  <si>
    <t>Planilha Referência</t>
  </si>
  <si>
    <t>Preço (R$) Sem BDI Unitário:</t>
  </si>
  <si>
    <t>OBSERVAÇÕES</t>
  </si>
  <si>
    <t>Somatória Grandes Itens:</t>
  </si>
  <si>
    <t>Efetuar a soma dos subitens que compõem cada grande item da planilha orçamentária</t>
  </si>
  <si>
    <t>S/ BDI</t>
  </si>
  <si>
    <t>C/ BDI</t>
  </si>
  <si>
    <t>Formulas Colunas G,H e I:</t>
  </si>
  <si>
    <t>Celulas automáticas, não sendo necessário alteração nas mesmas.</t>
  </si>
  <si>
    <t>Planilha de Referência:</t>
  </si>
  <si>
    <t>BDI (%):</t>
  </si>
  <si>
    <t>Valor total da composição do BDI em %.</t>
  </si>
  <si>
    <t>CRONOGRAMA FÍSICO E FINANCEIRO DA OBRA</t>
  </si>
  <si>
    <t>ITEM</t>
  </si>
  <si>
    <t>DESCRIÇÃO</t>
  </si>
  <si>
    <t>VALOR DOS SERVIÇOS</t>
  </si>
  <si>
    <t>Grandes Itens (Etapas da obra)</t>
  </si>
  <si>
    <t>R$</t>
  </si>
  <si>
    <t>Peso %</t>
  </si>
  <si>
    <t>TOTAL GERAL</t>
  </si>
  <si>
    <t>%</t>
  </si>
  <si>
    <t>TOTAIS</t>
  </si>
  <si>
    <t>TOTAIS ACUMULADOS</t>
  </si>
  <si>
    <t xml:space="preserve">Observações: </t>
  </si>
  <si>
    <t>1. Caso o prazo exceda 6 meses, acrescentar as colunas necessárias.</t>
  </si>
  <si>
    <t>2. Caso o prazo seja inferior a seis meses, utilizar as colunas necessárias (exemplo: se o prazo for de um mês, preencher somente referente ao 1º mês).</t>
  </si>
  <si>
    <t>3. Acrescentar linhas, se o número de grandes itens superar as linhas existentes.</t>
  </si>
  <si>
    <r>
      <t>Município:</t>
    </r>
    <r>
      <rPr>
        <sz val="11"/>
        <rFont val="Arial"/>
        <family val="2"/>
      </rPr>
      <t xml:space="preserve"> Município de Muriaé</t>
    </r>
  </si>
  <si>
    <t>SINAPI</t>
  </si>
  <si>
    <t>SETOP_Leste</t>
  </si>
  <si>
    <t>Tipo de Obra (conforme Acórdão 2622/2013 - TCU):</t>
  </si>
  <si>
    <t>SIGLAS</t>
  </si>
  <si>
    <t>VALORES</t>
  </si>
  <si>
    <t>ATENDE AOS LIMITES</t>
  </si>
  <si>
    <t>LIMITES RECOMENDADOS</t>
  </si>
  <si>
    <t>ITENS</t>
  </si>
  <si>
    <t>TAXA DE RATEIO DA ADMINISTRAÇÃO CENTRAL</t>
  </si>
  <si>
    <t>AC</t>
  </si>
  <si>
    <t>SIM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</si>
  <si>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</si>
  <si>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</si>
  <si>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</si>
  <si>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</si>
  <si>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</si>
  <si>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</si>
  <si>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</si>
  <si>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</si>
  <si>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</si>
  <si>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</si>
  <si>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</si>
  <si>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</si>
  <si>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</si>
  <si>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</si>
  <si>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</si>
  <si>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</si>
  <si>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</si>
  <si>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</si>
  <si>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t>Declaro que, conforme legislação tributária municipal, a base de cálculo do ISS corresponde 100% a do valor deste tipo de obra e, sobre esta base, incide ISS com alíquota de 2%</t>
  </si>
  <si>
    <t>1.1</t>
  </si>
  <si>
    <t>2.1</t>
  </si>
  <si>
    <t>M2</t>
  </si>
  <si>
    <t>3.1</t>
  </si>
  <si>
    <t>4.1</t>
  </si>
  <si>
    <t>COMP 001</t>
  </si>
  <si>
    <t>Fonte</t>
  </si>
  <si>
    <t>Unidade</t>
  </si>
  <si>
    <t>Coeficiente</t>
  </si>
  <si>
    <t>Preço</t>
  </si>
  <si>
    <t>Total Geral</t>
  </si>
  <si>
    <r>
      <t>Município:</t>
    </r>
    <r>
      <rPr>
        <sz val="11"/>
        <rFont val="Arial"/>
        <family val="2"/>
      </rPr>
      <t xml:space="preserve"> Município de Muriaé - MG</t>
    </r>
  </si>
  <si>
    <t>Prefeito(a): Ioannis Konstantinos Grammatikopoulos</t>
  </si>
  <si>
    <t>Data de início da obra:</t>
  </si>
  <si>
    <t>MEMORIA DE CÁLCULO</t>
  </si>
  <si>
    <r>
      <t>Projeto:</t>
    </r>
    <r>
      <rPr>
        <sz val="11"/>
        <rFont val="Arial"/>
        <family val="2"/>
      </rPr>
      <t xml:space="preserve"> CONSTRUÇÃO DE PAVIMENTAÇÃO EM PISO INTERTRAVADO DE CONCRETO</t>
    </r>
  </si>
  <si>
    <t>IIO-PLA-005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</si>
  <si>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</si>
  <si>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UN</t>
  </si>
  <si>
    <t>OBRAS VIÁRIAS (PAVIMENTAÇÃO DE RUAS)</t>
  </si>
  <si>
    <t>OBR-VIA-218</t>
  </si>
  <si>
    <t>PISO DE CONCRETO PRÉ-MOLDADO INTERTRAVADO E = 10 CM - FCK = 35 MPA, INCLUINDO FORNECIMENTO E TRANSPORTE DE TODOS OS MATERIAIS, COLCHÃO DE ASSENTAMENTO E = 6 CM</t>
  </si>
  <si>
    <t>URBANIZAÇÃO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</si>
  <si>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</si>
  <si>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</si>
  <si>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SERVIÇOS INICIAIS</t>
  </si>
  <si>
    <t>SERVIÇOS FINAIS</t>
  </si>
  <si>
    <t>TOTAL</t>
  </si>
  <si>
    <t>LIMPEZA DE RUAS (VARIÇÃO E REMOÇÃO DE ENTULHOS)</t>
  </si>
  <si>
    <t>COMP. 01</t>
  </si>
  <si>
    <t>Memória de Cálculo</t>
  </si>
  <si>
    <t>Projeto: CONSTRUÇÃO DE PAVIMENTAÇÃO EM PISO INTERTRAVADO DE CONCRETO</t>
  </si>
  <si>
    <t>Construção de Praças Urbanas, Rodovias, Ferrovias e recapeamento e pavimentação de vias urbanas</t>
  </si>
  <si>
    <t>BDI</t>
  </si>
  <si>
    <t>1º Quartil</t>
  </si>
  <si>
    <t>Médio</t>
  </si>
  <si>
    <t>3º Quartil</t>
  </si>
  <si>
    <t>Prefeitura Municipal de Muriaé</t>
  </si>
  <si>
    <t>CNPJ: 17.947.581/0001-76</t>
  </si>
  <si>
    <t>Descrição: LIMPEZA DE RUAS (VARIÇÃO E REMOÇÃO DE ENTULHOS)</t>
  </si>
  <si>
    <t>Unidade: m2</t>
  </si>
  <si>
    <t>SERVENTE COM ENCARGOS COMPLEMENTARES</t>
  </si>
  <si>
    <t>H</t>
  </si>
  <si>
    <t>TRANSPORTE COMERCIAL COM CAMINHAO CARROCERIA 9 T, RODOVIA PAVIMENTADA</t>
  </si>
  <si>
    <t>TXKM</t>
  </si>
  <si>
    <t>Fonte de Coeficientes: 06191/ORSE</t>
  </si>
  <si>
    <t>COMPOSIÇÃO DE CUSTO UNITÁRIO</t>
  </si>
  <si>
    <r>
      <t>Responsável Técnico:</t>
    </r>
    <r>
      <rPr>
        <sz val="11"/>
        <rFont val="Arial"/>
        <family val="2"/>
      </rPr>
      <t xml:space="preserve"> Leonardo da Silva</t>
    </r>
  </si>
  <si>
    <r>
      <t>___________________________________________
Responsável Técnico:</t>
    </r>
    <r>
      <rPr>
        <b/>
        <sz val="10"/>
        <rFont val="Arial"/>
        <family val="2"/>
      </rPr>
      <t xml:space="preserve"> Leonardo da Silva</t>
    </r>
  </si>
  <si>
    <t>Leonardo da Silva</t>
  </si>
  <si>
    <t>CREA RJ 2017103206/D</t>
  </si>
  <si>
    <t>DREANAGEM</t>
  </si>
  <si>
    <t>MOVIMENTAÇÃO DE TERRA</t>
  </si>
  <si>
    <t>M3</t>
  </si>
  <si>
    <t>2.2</t>
  </si>
  <si>
    <t>REGULARIZAÇÃO E COMPACTAÇÃO DE SUBLEITO DE SOLO PREDOMINANTEMENTE ARGILOSO. AF_11/2019</t>
  </si>
  <si>
    <t>2.3</t>
  </si>
  <si>
    <t>2.4</t>
  </si>
  <si>
    <t>2.5</t>
  </si>
  <si>
    <t>2.6</t>
  </si>
  <si>
    <t>EXECUÇÃO E COMPACTAÇÃO DE BASE E OU SUB-BASE PARA PAVIMENTAÇÃO DE SOLO (PREDOMINANTEMENTE ARGILOSO) BRITA - 50/50 - EXCLUSIVE SOLO, ESCAVAÇÃO, CARGA E TRANSPORTE. AF_11/2019</t>
  </si>
  <si>
    <t>CARGA, MANOBRAS E DESCARGA DE MISTURAS DE SOLOS E AGREGADOS (BASES ESTABILIZADAS EM USINA) COM CAMINHAO BASCULANTE 6 M3</t>
  </si>
  <si>
    <t>T</t>
  </si>
  <si>
    <t>TRANSPORTE COM CAMINHÃO BASCULANTE DE 6 M3, EM VIA URBANA PAVIMENTADA,DMT ATÉ 30 KM (UNIDADE: M3XKM). AF_01/2018</t>
  </si>
  <si>
    <t>M3XKM</t>
  </si>
  <si>
    <t>EXECUÇÃO DE SARJETA DE CONCRETO USINADO, MOLDADA IN LOCO EM TRECHO RETO, 30 CM BASE X 15 CM ALTURA. AF_06/2016</t>
  </si>
  <si>
    <t>3.2</t>
  </si>
  <si>
    <t>5.1</t>
  </si>
  <si>
    <t>6.1</t>
  </si>
  <si>
    <t>DRENAGEM</t>
  </si>
  <si>
    <t>45*6,4</t>
  </si>
  <si>
    <t>7,30*2138,2</t>
  </si>
  <si>
    <t>7,30*2138,2*0,15</t>
  </si>
  <si>
    <t>massa especifica para solo brita 2,5t/m³ * 2341,33 volume de solo brita a ser executado</t>
  </si>
  <si>
    <t>2341,33 * 30</t>
  </si>
  <si>
    <t>2138,2+2138,2</t>
  </si>
  <si>
    <t>6,40*2138,2</t>
  </si>
  <si>
    <t>Município de Muriaé</t>
  </si>
  <si>
    <t>Fonte de Preço: SINAPI MARÇO/2020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</si>
</sst>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mmmm/yy"/>
    <numFmt numFmtId="166" formatCode="00\º\ &quot;MÊS&quot;"/>
    <numFmt numFmtId="167" formatCode="&quot;R$ &quot;#,##0.00_);[Red]\(&quot;R$ &quot;#,##0.00\)"/>
    <numFmt numFmtId="168" formatCode="00"/>
    <numFmt numFmtId="169" formatCode="0.0000"/>
    <numFmt numFmtId="170" formatCode="&quot;R$ &quot;#,##0.00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i/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Border="0" applyProtection="0"/>
  </cellStyleXfs>
  <cellXfs count="310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9" fontId="6" fillId="0" borderId="34" xfId="2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2" fontId="6" fillId="3" borderId="3" xfId="4" applyNumberFormat="1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8" fillId="3" borderId="35" xfId="0" applyNumberFormat="1" applyFont="1" applyFill="1" applyBorder="1" applyAlignment="1">
      <alignment horizontal="center" vertical="center" wrapText="1"/>
    </xf>
    <xf numFmtId="164" fontId="8" fillId="3" borderId="36" xfId="0" applyNumberFormat="1" applyFont="1" applyFill="1" applyBorder="1" applyAlignment="1">
      <alignment horizontal="center" vertical="center" wrapText="1"/>
    </xf>
    <xf numFmtId="164" fontId="8" fillId="3" borderId="46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" fillId="0" borderId="0" xfId="0" applyFont="1" applyBorder="1"/>
    <xf numFmtId="0" fontId="6" fillId="0" borderId="1" xfId="0" applyFont="1" applyBorder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0" fontId="11" fillId="0" borderId="1" xfId="0" applyFont="1" applyFill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/>
    <xf numFmtId="164" fontId="1" fillId="3" borderId="2" xfId="4" applyFont="1" applyFill="1" applyBorder="1" applyAlignment="1">
      <alignment vertical="center"/>
    </xf>
    <xf numFmtId="10" fontId="2" fillId="3" borderId="2" xfId="2" applyNumberFormat="1" applyFont="1" applyFill="1" applyBorder="1" applyAlignment="1">
      <alignment horizontal="center" vertical="center"/>
    </xf>
    <xf numFmtId="10" fontId="1" fillId="3" borderId="2" xfId="2" applyNumberFormat="1" applyFont="1" applyFill="1" applyBorder="1" applyAlignment="1">
      <alignment vertical="center"/>
    </xf>
    <xf numFmtId="167" fontId="2" fillId="0" borderId="0" xfId="0" applyNumberFormat="1" applyFont="1" applyBorder="1" applyAlignment="1">
      <alignment vertical="center"/>
    </xf>
    <xf numFmtId="164" fontId="0" fillId="0" borderId="0" xfId="4" applyFont="1" applyBorder="1" applyAlignment="1">
      <alignment vertical="center"/>
    </xf>
    <xf numFmtId="10" fontId="0" fillId="0" borderId="41" xfId="0" applyNumberForma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164" fontId="0" fillId="0" borderId="50" xfId="4" applyNumberFormat="1" applyFont="1" applyBorder="1" applyAlignment="1">
      <alignment vertical="center"/>
    </xf>
    <xf numFmtId="10" fontId="0" fillId="0" borderId="43" xfId="0" applyNumberFormat="1" applyBorder="1" applyAlignment="1">
      <alignment vertical="center"/>
    </xf>
    <xf numFmtId="164" fontId="0" fillId="0" borderId="50" xfId="0" applyNumberFormat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164" fontId="6" fillId="3" borderId="17" xfId="0" applyNumberFormat="1" applyFont="1" applyFill="1" applyBorder="1" applyAlignment="1">
      <alignment vertical="center" wrapText="1"/>
    </xf>
    <xf numFmtId="164" fontId="6" fillId="3" borderId="4" xfId="0" applyNumberFormat="1" applyFont="1" applyFill="1" applyBorder="1" applyAlignment="1">
      <alignment vertical="center" wrapText="1"/>
    </xf>
    <xf numFmtId="164" fontId="6" fillId="4" borderId="15" xfId="0" applyNumberFormat="1" applyFont="1" applyFill="1" applyBorder="1" applyAlignment="1">
      <alignment horizontal="center" vertical="center" wrapText="1"/>
    </xf>
    <xf numFmtId="0" fontId="1" fillId="0" borderId="0" xfId="5"/>
    <xf numFmtId="0" fontId="1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39" fontId="8" fillId="3" borderId="0" xfId="4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164" fontId="1" fillId="3" borderId="2" xfId="4" applyNumberFormat="1" applyFont="1" applyFill="1" applyBorder="1" applyAlignment="1">
      <alignment vertical="center"/>
    </xf>
    <xf numFmtId="10" fontId="1" fillId="3" borderId="2" xfId="4" applyNumberFormat="1" applyFont="1" applyFill="1" applyBorder="1" applyAlignment="1">
      <alignment vertical="center"/>
    </xf>
    <xf numFmtId="10" fontId="1" fillId="3" borderId="17" xfId="4" applyNumberFormat="1" applyFont="1" applyFill="1" applyBorder="1" applyAlignment="1">
      <alignment vertical="center"/>
    </xf>
    <xf numFmtId="164" fontId="1" fillId="3" borderId="19" xfId="0" applyNumberFormat="1" applyFont="1" applyFill="1" applyBorder="1" applyAlignment="1">
      <alignment vertical="center"/>
    </xf>
    <xf numFmtId="10" fontId="1" fillId="3" borderId="19" xfId="2" applyNumberFormat="1" applyFont="1" applyFill="1" applyBorder="1" applyAlignment="1">
      <alignment vertical="center"/>
    </xf>
    <xf numFmtId="10" fontId="1" fillId="3" borderId="19" xfId="0" applyNumberFormat="1" applyFont="1" applyFill="1" applyBorder="1" applyAlignment="1">
      <alignment vertical="center"/>
    </xf>
    <xf numFmtId="168" fontId="2" fillId="3" borderId="2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/>
    </xf>
    <xf numFmtId="164" fontId="1" fillId="3" borderId="7" xfId="4" applyFont="1" applyFill="1" applyBorder="1" applyAlignment="1">
      <alignment vertical="center"/>
    </xf>
    <xf numFmtId="10" fontId="2" fillId="3" borderId="7" xfId="2" applyNumberFormat="1" applyFont="1" applyFill="1" applyBorder="1" applyAlignment="1">
      <alignment horizontal="center" vertical="center"/>
    </xf>
    <xf numFmtId="10" fontId="1" fillId="3" borderId="6" xfId="2" applyNumberFormat="1" applyFont="1" applyFill="1" applyBorder="1" applyAlignment="1">
      <alignment vertical="center"/>
    </xf>
    <xf numFmtId="10" fontId="1" fillId="3" borderId="7" xfId="2" applyNumberFormat="1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167" fontId="2" fillId="3" borderId="64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4" fontId="12" fillId="0" borderId="0" xfId="5" applyNumberFormat="1" applyFont="1"/>
    <xf numFmtId="0" fontId="12" fillId="0" borderId="0" xfId="5" applyFont="1"/>
    <xf numFmtId="0" fontId="12" fillId="0" borderId="49" xfId="5" applyFont="1" applyBorder="1"/>
    <xf numFmtId="0" fontId="12" fillId="0" borderId="50" xfId="5" applyFont="1" applyBorder="1"/>
    <xf numFmtId="0" fontId="12" fillId="0" borderId="50" xfId="5" applyFont="1" applyBorder="1" applyAlignment="1">
      <alignment horizontal="center"/>
    </xf>
    <xf numFmtId="0" fontId="12" fillId="0" borderId="50" xfId="5" applyFont="1" applyBorder="1" applyAlignment="1">
      <alignment horizontal="center" vertical="center" wrapText="1"/>
    </xf>
    <xf numFmtId="0" fontId="12" fillId="0" borderId="51" xfId="5" applyFont="1" applyBorder="1" applyAlignment="1">
      <alignment horizontal="center" vertical="center" wrapText="1"/>
    </xf>
    <xf numFmtId="4" fontId="12" fillId="0" borderId="0" xfId="5" applyNumberFormat="1" applyFont="1" applyAlignment="1">
      <alignment horizontal="center"/>
    </xf>
    <xf numFmtId="0" fontId="12" fillId="0" borderId="0" xfId="5" applyFont="1" applyAlignment="1">
      <alignment horizontal="center"/>
    </xf>
    <xf numFmtId="0" fontId="12" fillId="0" borderId="52" xfId="5" applyFont="1" applyBorder="1"/>
    <xf numFmtId="0" fontId="12" fillId="0" borderId="0" xfId="5" applyFont="1" applyBorder="1"/>
    <xf numFmtId="0" fontId="12" fillId="0" borderId="0" xfId="5" applyFont="1" applyBorder="1" applyAlignment="1">
      <alignment horizontal="center"/>
    </xf>
    <xf numFmtId="0" fontId="12" fillId="0" borderId="0" xfId="5" applyFont="1" applyBorder="1" applyAlignment="1">
      <alignment horizontal="center" vertical="center" wrapText="1"/>
    </xf>
    <xf numFmtId="0" fontId="12" fillId="0" borderId="53" xfId="5" applyFont="1" applyBorder="1" applyAlignment="1">
      <alignment horizontal="center" vertical="center" wrapText="1"/>
    </xf>
    <xf numFmtId="0" fontId="12" fillId="0" borderId="52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2" fillId="0" borderId="0" xfId="5" applyFont="1" applyBorder="1" applyAlignment="1">
      <alignment horizontal="center" vertical="center"/>
    </xf>
    <xf numFmtId="10" fontId="12" fillId="0" borderId="0" xfId="5" applyNumberFormat="1" applyFont="1" applyBorder="1" applyAlignment="1">
      <alignment horizontal="center"/>
    </xf>
    <xf numFmtId="10" fontId="12" fillId="0" borderId="0" xfId="5" applyNumberFormat="1" applyFont="1" applyBorder="1" applyAlignment="1">
      <alignment horizontal="center" vertical="center"/>
    </xf>
    <xf numFmtId="10" fontId="12" fillId="0" borderId="53" xfId="5" applyNumberFormat="1" applyFont="1" applyBorder="1" applyAlignment="1">
      <alignment horizontal="center" vertical="center" wrapText="1"/>
    </xf>
    <xf numFmtId="10" fontId="12" fillId="0" borderId="0" xfId="5" applyNumberFormat="1" applyFont="1" applyBorder="1"/>
    <xf numFmtId="0" fontId="13" fillId="0" borderId="52" xfId="5" applyFont="1" applyBorder="1" applyAlignment="1">
      <alignment horizontal="center" vertical="center"/>
    </xf>
    <xf numFmtId="49" fontId="13" fillId="0" borderId="0" xfId="5" applyNumberFormat="1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5" borderId="52" xfId="5" applyFont="1" applyFill="1" applyBorder="1" applyAlignment="1">
      <alignment wrapText="1"/>
    </xf>
    <xf numFmtId="49" fontId="13" fillId="5" borderId="0" xfId="5" applyNumberFormat="1" applyFont="1" applyFill="1" applyBorder="1" applyAlignment="1">
      <alignment horizontal="center" wrapText="1"/>
    </xf>
    <xf numFmtId="0" fontId="13" fillId="5" borderId="0" xfId="5" applyFont="1" applyFill="1" applyBorder="1" applyAlignment="1">
      <alignment wrapText="1"/>
    </xf>
    <xf numFmtId="0" fontId="12" fillId="5" borderId="0" xfId="5" applyFont="1" applyFill="1" applyBorder="1" applyAlignment="1">
      <alignment wrapText="1"/>
    </xf>
    <xf numFmtId="0" fontId="12" fillId="5" borderId="53" xfId="5" applyFont="1" applyFill="1" applyBorder="1"/>
    <xf numFmtId="49" fontId="12" fillId="0" borderId="0" xfId="5" applyNumberFormat="1" applyFont="1" applyBorder="1" applyAlignment="1">
      <alignment horizontal="center" vertical="center"/>
    </xf>
    <xf numFmtId="0" fontId="12" fillId="0" borderId="1" xfId="5" applyFont="1" applyBorder="1" applyAlignment="1">
      <alignment horizontal="center" vertical="center"/>
    </xf>
    <xf numFmtId="0" fontId="13" fillId="5" borderId="1" xfId="5" applyFont="1" applyFill="1" applyBorder="1" applyAlignment="1">
      <alignment wrapText="1"/>
    </xf>
    <xf numFmtId="0" fontId="12" fillId="0" borderId="1" xfId="5" applyFont="1" applyBorder="1" applyAlignment="1">
      <alignment vertical="center"/>
    </xf>
    <xf numFmtId="0" fontId="12" fillId="5" borderId="1" xfId="5" applyFont="1" applyFill="1" applyBorder="1"/>
    <xf numFmtId="0" fontId="12" fillId="5" borderId="0" xfId="5" applyFont="1" applyFill="1" applyBorder="1"/>
    <xf numFmtId="0" fontId="13" fillId="5" borderId="52" xfId="5" applyFont="1" applyFill="1" applyBorder="1"/>
    <xf numFmtId="49" fontId="12" fillId="0" borderId="0" xfId="5" applyNumberFormat="1" applyFont="1" applyBorder="1" applyAlignment="1">
      <alignment horizontal="center"/>
    </xf>
    <xf numFmtId="0" fontId="12" fillId="0" borderId="0" xfId="5" applyFont="1" applyBorder="1" applyAlignment="1">
      <alignment horizontal="center" vertical="center"/>
    </xf>
    <xf numFmtId="0" fontId="12" fillId="0" borderId="53" xfId="5" applyFont="1" applyBorder="1"/>
    <xf numFmtId="0" fontId="12" fillId="0" borderId="54" xfId="5" applyFont="1" applyBorder="1"/>
    <xf numFmtId="49" fontId="12" fillId="0" borderId="55" xfId="5" applyNumberFormat="1" applyFont="1" applyBorder="1" applyAlignment="1">
      <alignment horizontal="center"/>
    </xf>
    <xf numFmtId="0" fontId="12" fillId="0" borderId="55" xfId="5" applyFont="1" applyBorder="1"/>
    <xf numFmtId="0" fontId="12" fillId="0" borderId="56" xfId="5" applyFont="1" applyBorder="1"/>
    <xf numFmtId="49" fontId="12" fillId="0" borderId="0" xfId="5" applyNumberFormat="1" applyFont="1" applyAlignment="1">
      <alignment horizontal="center"/>
    </xf>
    <xf numFmtId="0" fontId="13" fillId="0" borderId="0" xfId="5" applyFont="1" applyBorder="1" applyAlignment="1">
      <alignment horizontal="center" vertical="center" wrapText="1"/>
    </xf>
    <xf numFmtId="0" fontId="15" fillId="0" borderId="16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169" fontId="15" fillId="0" borderId="2" xfId="5" applyNumberFormat="1" applyFont="1" applyBorder="1" applyAlignment="1">
      <alignment horizontal="center" vertical="center"/>
    </xf>
    <xf numFmtId="2" fontId="15" fillId="0" borderId="2" xfId="5" applyNumberFormat="1" applyFont="1" applyBorder="1" applyAlignment="1">
      <alignment horizontal="center" vertical="center"/>
    </xf>
    <xf numFmtId="0" fontId="15" fillId="0" borderId="17" xfId="5" applyFont="1" applyBorder="1" applyAlignment="1">
      <alignment horizontal="center" vertical="center"/>
    </xf>
    <xf numFmtId="2" fontId="15" fillId="0" borderId="17" xfId="5" applyNumberFormat="1" applyFont="1" applyBorder="1" applyAlignment="1">
      <alignment horizontal="center" vertical="center"/>
    </xf>
    <xf numFmtId="170" fontId="15" fillId="0" borderId="17" xfId="5" applyNumberFormat="1" applyFont="1" applyBorder="1" applyAlignment="1">
      <alignment horizontal="center" vertical="center"/>
    </xf>
    <xf numFmtId="0" fontId="12" fillId="0" borderId="1" xfId="5" applyFont="1" applyBorder="1"/>
    <xf numFmtId="0" fontId="2" fillId="3" borderId="1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2" fontId="6" fillId="3" borderId="2" xfId="4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vertical="center" wrapText="1"/>
    </xf>
    <xf numFmtId="0" fontId="8" fillId="4" borderId="23" xfId="0" applyFont="1" applyFill="1" applyBorder="1" applyAlignment="1">
      <alignment horizontal="center" vertical="center"/>
    </xf>
    <xf numFmtId="164" fontId="6" fillId="4" borderId="2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0" fontId="1" fillId="0" borderId="25" xfId="2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4" fontId="8" fillId="0" borderId="33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4" borderId="29" xfId="0" applyFont="1" applyFill="1" applyBorder="1" applyAlignment="1">
      <alignment horizontal="left" vertical="center"/>
    </xf>
    <xf numFmtId="0" fontId="8" fillId="4" borderId="44" xfId="0" applyFont="1" applyFill="1" applyBorder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6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64" fontId="6" fillId="3" borderId="57" xfId="0" applyNumberFormat="1" applyFont="1" applyFill="1" applyBorder="1" applyAlignment="1">
      <alignment horizontal="center" vertical="center" wrapText="1"/>
    </xf>
    <xf numFmtId="164" fontId="6" fillId="3" borderId="58" xfId="0" applyNumberFormat="1" applyFont="1" applyFill="1" applyBorder="1" applyAlignment="1">
      <alignment horizontal="center" vertical="center" wrapText="1"/>
    </xf>
    <xf numFmtId="164" fontId="6" fillId="3" borderId="59" xfId="0" applyNumberFormat="1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5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8" fillId="3" borderId="57" xfId="0" applyFont="1" applyFill="1" applyBorder="1" applyAlignment="1">
      <alignment horizontal="left" vertical="center"/>
    </xf>
    <xf numFmtId="0" fontId="8" fillId="3" borderId="58" xfId="0" applyFont="1" applyFill="1" applyBorder="1" applyAlignment="1">
      <alignment horizontal="left" vertical="center"/>
    </xf>
    <xf numFmtId="0" fontId="8" fillId="3" borderId="59" xfId="0" applyFont="1" applyFill="1" applyBorder="1" applyAlignment="1">
      <alignment horizontal="left" vertical="center"/>
    </xf>
    <xf numFmtId="166" fontId="2" fillId="3" borderId="29" xfId="0" applyNumberFormat="1" applyFont="1" applyFill="1" applyBorder="1" applyAlignment="1">
      <alignment horizontal="center" vertical="center"/>
    </xf>
    <xf numFmtId="166" fontId="2" fillId="3" borderId="22" xfId="0" applyNumberFormat="1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166" fontId="2" fillId="3" borderId="30" xfId="0" applyNumberFormat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vertical="center" wrapText="1"/>
    </xf>
    <xf numFmtId="0" fontId="8" fillId="3" borderId="44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wrapText="1"/>
    </xf>
    <xf numFmtId="14" fontId="1" fillId="3" borderId="0" xfId="0" applyNumberFormat="1" applyFont="1" applyFill="1" applyAlignment="1">
      <alignment horizontal="center" vertical="center"/>
    </xf>
    <xf numFmtId="0" fontId="12" fillId="0" borderId="52" xfId="5" applyFont="1" applyBorder="1" applyAlignment="1">
      <alignment horizontal="left" vertical="center" wrapText="1"/>
    </xf>
    <xf numFmtId="0" fontId="12" fillId="0" borderId="61" xfId="5" applyFont="1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13" fillId="0" borderId="55" xfId="5" applyFont="1" applyBorder="1" applyAlignment="1">
      <alignment horizontal="center" vertical="center" wrapText="1"/>
    </xf>
    <xf numFmtId="0" fontId="12" fillId="0" borderId="53" xfId="5" applyFont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left" vertical="center"/>
    </xf>
    <xf numFmtId="0" fontId="8" fillId="3" borderId="50" xfId="0" applyFont="1" applyFill="1" applyBorder="1" applyAlignment="1">
      <alignment horizontal="left" vertical="center"/>
    </xf>
    <xf numFmtId="0" fontId="8" fillId="3" borderId="6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3" borderId="57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62" xfId="0" applyFont="1" applyFill="1" applyBorder="1" applyAlignment="1">
      <alignment horizontal="left" vertical="center"/>
    </xf>
    <xf numFmtId="0" fontId="8" fillId="3" borderId="66" xfId="0" applyFont="1" applyFill="1" applyBorder="1" applyAlignment="1">
      <alignment horizontal="left" vertical="center"/>
    </xf>
    <xf numFmtId="0" fontId="8" fillId="3" borderId="64" xfId="0" applyFont="1" applyFill="1" applyBorder="1" applyAlignment="1">
      <alignment horizontal="left" vertical="center"/>
    </xf>
    <xf numFmtId="0" fontId="15" fillId="0" borderId="68" xfId="5" applyFont="1" applyBorder="1" applyAlignment="1">
      <alignment horizontal="left" vertical="center"/>
    </xf>
    <xf numFmtId="0" fontId="15" fillId="0" borderId="68" xfId="5" applyFont="1" applyBorder="1" applyAlignment="1">
      <alignment horizontal="left"/>
    </xf>
    <xf numFmtId="0" fontId="15" fillId="0" borderId="2" xfId="5" applyFont="1" applyBorder="1" applyAlignment="1">
      <alignment horizontal="center" vertical="center"/>
    </xf>
    <xf numFmtId="0" fontId="15" fillId="0" borderId="2" xfId="5" applyFont="1" applyBorder="1" applyAlignment="1">
      <alignment horizontal="left" vertical="center" wrapText="1"/>
    </xf>
    <xf numFmtId="0" fontId="15" fillId="0" borderId="16" xfId="5" applyFont="1" applyBorder="1" applyAlignment="1">
      <alignment horizontal="center" vertical="center"/>
    </xf>
    <xf numFmtId="0" fontId="14" fillId="0" borderId="63" xfId="5" applyFont="1" applyBorder="1" applyAlignment="1">
      <alignment horizontal="center"/>
    </xf>
    <xf numFmtId="0" fontId="15" fillId="0" borderId="67" xfId="5" applyFont="1" applyBorder="1" applyAlignment="1">
      <alignment horizontal="left" vertical="center" wrapText="1"/>
    </xf>
  </cellXfs>
  <cellStyles count="8">
    <cellStyle name="Normal" xfId="0" builtinId="0"/>
    <cellStyle name="Normal 2" xfId="5"/>
    <cellStyle name="Normal 3" xfId="1"/>
    <cellStyle name="Porcentagem" xfId="2" builtinId="5"/>
    <cellStyle name="Porcentagem 2" xfId="7"/>
    <cellStyle name="Separador de milhares" xfId="4" builtinId="3"/>
    <cellStyle name="Separador de milhares 5" xfId="3"/>
    <cellStyle name="Vírgula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76375" cy="46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59531</xdr:rowOff>
    </xdr:from>
    <xdr:to>
      <xdr:col>1</xdr:col>
      <xdr:colOff>952499</xdr:colOff>
      <xdr:row>2</xdr:row>
      <xdr:rowOff>142876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119062" y="59531"/>
          <a:ext cx="1433512" cy="464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35719</xdr:rowOff>
    </xdr:from>
    <xdr:to>
      <xdr:col>1</xdr:col>
      <xdr:colOff>992982</xdr:colOff>
      <xdr:row>2</xdr:row>
      <xdr:rowOff>123827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35720" y="35719"/>
          <a:ext cx="1433512" cy="4691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361800</xdr:colOff>
      <xdr:row>25</xdr:row>
      <xdr:rowOff>104760</xdr:rowOff>
    </xdr:from>
    <xdr:to>
      <xdr:col>3</xdr:col>
      <xdr:colOff>2073240</xdr:colOff>
      <xdr:row>28</xdr:row>
      <xdr:rowOff>92160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0965" t="70050" r="47586" b="24482"/>
        <a:stretch/>
      </xdr:blipFill>
      <xdr:spPr>
        <a:xfrm>
          <a:off x="1657200" y="5762610"/>
          <a:ext cx="2644890" cy="47317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35720</xdr:colOff>
      <xdr:row>1</xdr:row>
      <xdr:rowOff>35719</xdr:rowOff>
    </xdr:from>
    <xdr:to>
      <xdr:col>2</xdr:col>
      <xdr:colOff>2382</xdr:colOff>
      <xdr:row>3</xdr:row>
      <xdr:rowOff>123827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35720" y="35719"/>
          <a:ext cx="1433512" cy="4691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35719</xdr:rowOff>
    </xdr:from>
    <xdr:to>
      <xdr:col>2</xdr:col>
      <xdr:colOff>2382</xdr:colOff>
      <xdr:row>2</xdr:row>
      <xdr:rowOff>123827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1382" t="4379" r="68531" b="90531"/>
        <a:stretch/>
      </xdr:blipFill>
      <xdr:spPr>
        <a:xfrm>
          <a:off x="35720" y="83344"/>
          <a:ext cx="1262062" cy="4691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GENHARIA%20GERAL\ENGENHARIA%202017\PROJETOS\Contrato%203%20milhoes\Planilha%20Or&#231;ament&#225;ria\PLANILHA%20M&#218;LTIPLA%202.3%20-%20PO%20Pavimenta&#231;&#227;o%20REV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a&#231;as%202018%20490mil%20M&#218;LTIPLA%20V3.05%20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-Pav.PIC_Itamuri-Belizar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to/PO-Pav.PIC_Itamuri-Belizario_BDM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29">
          <cell r="G29">
            <v>42856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camentaria"/>
      <sheetName val="Cronograma"/>
      <sheetName val="Memória de Cálculo"/>
      <sheetName val="BDI"/>
      <sheetName val="CCU"/>
    </sheetNames>
    <sheetDataSet>
      <sheetData sheetId="0">
        <row r="5">
          <cell r="A5" t="str">
            <v>OBRA: CONSTRUÇÃO DE PAVIMENTAÇÃO EM PISO INTERTRAVADO DE CONCRETO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Orçamentária BDMG"/>
      <sheetName val="Memoria de Calculo"/>
      <sheetName val="Cronograma"/>
      <sheetName val="BDI"/>
      <sheetName val="CCU"/>
    </sheetNames>
    <sheetDataSet>
      <sheetData sheetId="0">
        <row r="15">
          <cell r="B15" t="str">
            <v>SERVIÇOS INICIAIS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7">
          <cell r="B17" t="str">
            <v>OBRAS VIÁRIAS (PAVIMENTAÇÃO DE RUAS)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9">
          <cell r="B19" t="str">
            <v>URBANIZAÇÃO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1">
          <cell r="B21" t="str">
            <v>SERVIÇOS FINAIS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</sheetData>
      <sheetData sheetId="1"/>
      <sheetData sheetId="2"/>
      <sheetData sheetId="3"/>
      <sheetData sheetId="4">
        <row r="16">
          <cell r="J16">
            <v>0.39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22" zoomScale="80" zoomScaleNormal="80" zoomScalePageLayoutView="80" workbookViewId="0">
      <selection activeCell="C16" sqref="C16"/>
    </sheetView>
  </sheetViews>
  <sheetFormatPr defaultRowHeight="15"/>
  <cols>
    <col min="1" max="1" width="9" style="5" customWidth="1"/>
    <col min="2" max="2" width="19.5703125" style="5" customWidth="1"/>
    <col min="3" max="3" width="85.5703125" style="5" customWidth="1"/>
    <col min="4" max="4" width="8" style="5" customWidth="1"/>
    <col min="5" max="5" width="12.42578125" style="5" customWidth="1"/>
    <col min="6" max="6" width="13.7109375" style="5" customWidth="1"/>
    <col min="7" max="7" width="17.5703125" style="5" customWidth="1"/>
    <col min="8" max="8" width="13.7109375" style="5" customWidth="1"/>
    <col min="9" max="9" width="17.85546875" style="26" customWidth="1"/>
    <col min="10" max="10" width="9.140625" style="3"/>
    <col min="11" max="11" width="9.140625" style="5"/>
    <col min="12" max="12" width="9.140625" style="2"/>
  </cols>
  <sheetData>
    <row r="1" spans="1:12" s="8" customFormat="1" ht="15" customHeight="1">
      <c r="A1" s="146" t="s">
        <v>11</v>
      </c>
      <c r="B1" s="147"/>
      <c r="C1" s="147"/>
      <c r="D1" s="147"/>
      <c r="E1" s="147"/>
      <c r="F1" s="147"/>
      <c r="G1" s="147"/>
      <c r="H1" s="147"/>
      <c r="I1" s="148"/>
      <c r="J1" s="9"/>
      <c r="K1" s="6"/>
      <c r="L1" s="7"/>
    </row>
    <row r="2" spans="1:12" s="8" customFormat="1" ht="15" customHeight="1">
      <c r="A2" s="149"/>
      <c r="B2" s="150"/>
      <c r="C2" s="150"/>
      <c r="D2" s="150"/>
      <c r="E2" s="150"/>
      <c r="F2" s="150"/>
      <c r="G2" s="150"/>
      <c r="H2" s="150"/>
      <c r="I2" s="151"/>
      <c r="J2" s="9"/>
      <c r="K2" s="6"/>
      <c r="L2" s="7"/>
    </row>
    <row r="3" spans="1:12" s="8" customFormat="1" ht="15" customHeight="1" thickBot="1">
      <c r="A3" s="152"/>
      <c r="B3" s="153"/>
      <c r="C3" s="153"/>
      <c r="D3" s="153"/>
      <c r="E3" s="153"/>
      <c r="F3" s="154"/>
      <c r="G3" s="154"/>
      <c r="H3" s="154"/>
      <c r="I3" s="155"/>
      <c r="J3" s="9"/>
      <c r="K3" s="6"/>
      <c r="L3" s="7"/>
    </row>
    <row r="4" spans="1:12" s="8" customFormat="1" ht="15" customHeight="1">
      <c r="A4" s="165" t="s">
        <v>19</v>
      </c>
      <c r="B4" s="166"/>
      <c r="C4" s="166"/>
      <c r="D4" s="166"/>
      <c r="E4" s="167"/>
      <c r="F4" s="171" t="s">
        <v>21</v>
      </c>
      <c r="G4" s="172"/>
      <c r="H4" s="173"/>
      <c r="I4" s="163" t="s">
        <v>20</v>
      </c>
      <c r="J4" s="9"/>
      <c r="K4" s="6"/>
      <c r="L4" s="7"/>
    </row>
    <row r="5" spans="1:12" s="8" customFormat="1" ht="15" customHeight="1" thickBot="1">
      <c r="A5" s="168"/>
      <c r="B5" s="169"/>
      <c r="C5" s="169"/>
      <c r="D5" s="169"/>
      <c r="E5" s="170"/>
      <c r="F5" s="174" t="s">
        <v>27</v>
      </c>
      <c r="G5" s="175"/>
      <c r="H5" s="10" t="s">
        <v>18</v>
      </c>
      <c r="I5" s="164"/>
      <c r="J5" s="9"/>
      <c r="K5" s="6"/>
      <c r="L5" s="7"/>
    </row>
    <row r="6" spans="1:12" s="8" customFormat="1" ht="15" customHeight="1">
      <c r="A6" s="160" t="s">
        <v>54</v>
      </c>
      <c r="B6" s="161"/>
      <c r="C6" s="161"/>
      <c r="D6" s="161"/>
      <c r="E6" s="162"/>
      <c r="F6" s="177" t="s">
        <v>55</v>
      </c>
      <c r="G6" s="178"/>
      <c r="H6" s="11">
        <v>43891</v>
      </c>
      <c r="I6" s="176">
        <f>BDI!F25</f>
        <v>0.25590000000000002</v>
      </c>
      <c r="J6" s="9"/>
      <c r="K6" s="6"/>
      <c r="L6" s="7"/>
    </row>
    <row r="7" spans="1:12" s="8" customFormat="1" ht="15" customHeight="1">
      <c r="A7" s="179" t="s">
        <v>100</v>
      </c>
      <c r="B7" s="180"/>
      <c r="C7" s="180"/>
      <c r="D7" s="180"/>
      <c r="E7" s="181"/>
      <c r="F7" s="156" t="s">
        <v>56</v>
      </c>
      <c r="G7" s="157"/>
      <c r="H7" s="12">
        <v>43831</v>
      </c>
      <c r="I7" s="176"/>
      <c r="J7" s="9"/>
      <c r="K7" s="6"/>
      <c r="L7" s="7"/>
    </row>
    <row r="8" spans="1:12" s="8" customFormat="1" ht="15" customHeight="1">
      <c r="A8" s="179" t="s">
        <v>132</v>
      </c>
      <c r="B8" s="180"/>
      <c r="C8" s="180"/>
      <c r="D8" s="180"/>
      <c r="E8" s="181"/>
      <c r="F8" s="156"/>
      <c r="G8" s="157"/>
      <c r="H8" s="12"/>
      <c r="I8" s="176"/>
      <c r="J8" s="9"/>
    </row>
    <row r="9" spans="1:12" s="8" customFormat="1" ht="15" customHeight="1">
      <c r="A9" s="185" t="s">
        <v>22</v>
      </c>
      <c r="B9" s="186"/>
      <c r="C9" s="186"/>
      <c r="D9" s="186"/>
      <c r="E9" s="187"/>
      <c r="F9" s="156"/>
      <c r="G9" s="157"/>
      <c r="H9" s="12"/>
      <c r="I9" s="176"/>
      <c r="J9" s="9"/>
    </row>
    <row r="10" spans="1:12" s="8" customFormat="1" ht="15" customHeight="1">
      <c r="A10" s="185"/>
      <c r="B10" s="186"/>
      <c r="C10" s="186"/>
      <c r="D10" s="186"/>
      <c r="E10" s="187"/>
      <c r="F10" s="156"/>
      <c r="G10" s="157"/>
      <c r="H10" s="12"/>
      <c r="I10" s="176"/>
      <c r="J10" s="9"/>
    </row>
    <row r="11" spans="1:12" s="8" customFormat="1" ht="15" customHeight="1" thickBot="1">
      <c r="A11" s="182">
        <f ca="1">TODAY()</f>
        <v>43956</v>
      </c>
      <c r="B11" s="183"/>
      <c r="C11" s="183"/>
      <c r="D11" s="183"/>
      <c r="E11" s="184"/>
      <c r="F11" s="158"/>
      <c r="G11" s="159"/>
      <c r="H11" s="13"/>
      <c r="I11" s="176"/>
      <c r="J11" s="9"/>
    </row>
    <row r="12" spans="1:12" s="8" customFormat="1" ht="15" customHeight="1">
      <c r="A12" s="197" t="s">
        <v>0</v>
      </c>
      <c r="B12" s="194" t="s">
        <v>4</v>
      </c>
      <c r="C12" s="194" t="s">
        <v>10</v>
      </c>
      <c r="D12" s="194" t="s">
        <v>1</v>
      </c>
      <c r="E12" s="206" t="s">
        <v>17</v>
      </c>
      <c r="F12" s="200" t="s">
        <v>12</v>
      </c>
      <c r="G12" s="201"/>
      <c r="H12" s="204" t="s">
        <v>12</v>
      </c>
      <c r="I12" s="201"/>
      <c r="J12" s="9"/>
    </row>
    <row r="13" spans="1:12" s="8" customFormat="1" ht="15" customHeight="1">
      <c r="A13" s="198"/>
      <c r="B13" s="195"/>
      <c r="C13" s="195"/>
      <c r="D13" s="195"/>
      <c r="E13" s="207"/>
      <c r="F13" s="202" t="s">
        <v>13</v>
      </c>
      <c r="G13" s="203"/>
      <c r="H13" s="205" t="s">
        <v>14</v>
      </c>
      <c r="I13" s="203"/>
      <c r="J13" s="9"/>
    </row>
    <row r="14" spans="1:12" s="8" customFormat="1" ht="15" customHeight="1" thickBot="1">
      <c r="A14" s="199"/>
      <c r="B14" s="196"/>
      <c r="C14" s="196"/>
      <c r="D14" s="196"/>
      <c r="E14" s="208"/>
      <c r="F14" s="14" t="s">
        <v>15</v>
      </c>
      <c r="G14" s="15" t="s">
        <v>16</v>
      </c>
      <c r="H14" s="16" t="s">
        <v>15</v>
      </c>
      <c r="I14" s="15" t="s">
        <v>16</v>
      </c>
      <c r="J14" s="9"/>
    </row>
    <row r="15" spans="1:12" s="8" customFormat="1" ht="15" customHeight="1">
      <c r="A15" s="64">
        <v>1</v>
      </c>
      <c r="B15" s="188" t="s">
        <v>110</v>
      </c>
      <c r="C15" s="189"/>
      <c r="D15" s="189"/>
      <c r="E15" s="189"/>
      <c r="F15" s="189"/>
      <c r="G15" s="189"/>
      <c r="H15" s="190"/>
      <c r="I15" s="56">
        <f>SUM(I16:I16)</f>
        <v>1367.37</v>
      </c>
      <c r="J15" s="9"/>
    </row>
    <row r="16" spans="1:12" s="8" customFormat="1" ht="57.75" thickBot="1">
      <c r="A16" s="17" t="s">
        <v>85</v>
      </c>
      <c r="B16" s="59" t="s">
        <v>101</v>
      </c>
      <c r="C16" s="53" t="s">
        <v>102</v>
      </c>
      <c r="D16" s="59" t="s">
        <v>103</v>
      </c>
      <c r="E16" s="19">
        <f>'Memoria de Calculo'!E16</f>
        <v>1</v>
      </c>
      <c r="F16" s="20">
        <v>1088.76</v>
      </c>
      <c r="G16" s="54">
        <f t="shared" ref="G16" si="0">F16*E16</f>
        <v>1088.76</v>
      </c>
      <c r="H16" s="55">
        <f>ROUND(F16*(1+$I$6),2)</f>
        <v>1367.37</v>
      </c>
      <c r="I16" s="54">
        <f t="shared" ref="I16" si="1">ROUND(H16*E16,2)</f>
        <v>1367.37</v>
      </c>
      <c r="J16" s="9"/>
    </row>
    <row r="17" spans="1:12" s="8" customFormat="1">
      <c r="A17" s="64">
        <v>2</v>
      </c>
      <c r="B17" s="188" t="s">
        <v>137</v>
      </c>
      <c r="C17" s="189"/>
      <c r="D17" s="189"/>
      <c r="E17" s="189"/>
      <c r="F17" s="189"/>
      <c r="G17" s="189"/>
      <c r="H17" s="190"/>
      <c r="I17" s="56">
        <f>SUM(I18:I21)</f>
        <v>331762.46999999997</v>
      </c>
      <c r="J17" s="9"/>
    </row>
    <row r="18" spans="1:12" s="8" customFormat="1" ht="28.5">
      <c r="A18" s="59" t="s">
        <v>141</v>
      </c>
      <c r="B18" s="59">
        <v>100576</v>
      </c>
      <c r="C18" s="53" t="s">
        <v>140</v>
      </c>
      <c r="D18" s="59" t="s">
        <v>87</v>
      </c>
      <c r="E18" s="135">
        <f>'Memoria de Calculo'!E18</f>
        <v>15608.859999999999</v>
      </c>
      <c r="F18" s="136">
        <v>1.35</v>
      </c>
      <c r="G18" s="137">
        <f t="shared" ref="G18" si="2">F18*E18</f>
        <v>21071.960999999999</v>
      </c>
      <c r="H18" s="137">
        <f>ROUND(F18*(1+$I$6),2)</f>
        <v>1.7</v>
      </c>
      <c r="I18" s="137">
        <f t="shared" ref="I18" si="3">ROUND(H18*E18,2)</f>
        <v>26535.06</v>
      </c>
      <c r="J18" s="9"/>
    </row>
    <row r="19" spans="1:12" s="8" customFormat="1" ht="42.75">
      <c r="A19" s="59" t="s">
        <v>142</v>
      </c>
      <c r="B19" s="59">
        <v>100573</v>
      </c>
      <c r="C19" s="53" t="s">
        <v>145</v>
      </c>
      <c r="D19" s="59" t="s">
        <v>138</v>
      </c>
      <c r="E19" s="135">
        <f>'Memoria de Calculo'!E19</f>
        <v>2341.3289999999997</v>
      </c>
      <c r="F19" s="136">
        <v>63.93</v>
      </c>
      <c r="G19" s="137">
        <f t="shared" ref="G19" si="4">F19*E19</f>
        <v>149681.16296999998</v>
      </c>
      <c r="H19" s="137">
        <f>ROUND(F19*(1+$I$6),2)</f>
        <v>80.290000000000006</v>
      </c>
      <c r="I19" s="137">
        <f t="shared" ref="I19" si="5">ROUND(H19*E19,2)</f>
        <v>187985.31</v>
      </c>
      <c r="J19" s="9"/>
    </row>
    <row r="20" spans="1:12" s="8" customFormat="1" ht="28.5">
      <c r="A20" s="59" t="s">
        <v>143</v>
      </c>
      <c r="B20" s="59">
        <v>72849</v>
      </c>
      <c r="C20" s="53" t="s">
        <v>146</v>
      </c>
      <c r="D20" s="59" t="s">
        <v>147</v>
      </c>
      <c r="E20" s="135">
        <f>'Memoria de Calculo'!E20</f>
        <v>5853.3249999999998</v>
      </c>
      <c r="F20" s="136">
        <v>1.9</v>
      </c>
      <c r="G20" s="137">
        <f t="shared" ref="G20" si="6">F20*E20</f>
        <v>11121.317499999999</v>
      </c>
      <c r="H20" s="137">
        <f>ROUND(F20*(1+$I$6),2)</f>
        <v>2.39</v>
      </c>
      <c r="I20" s="137">
        <f t="shared" ref="I20" si="7">ROUND(H20*E20,2)</f>
        <v>13989.45</v>
      </c>
      <c r="J20" s="9"/>
    </row>
    <row r="21" spans="1:12" s="8" customFormat="1" ht="36.75" customHeight="1">
      <c r="A21" s="59" t="s">
        <v>144</v>
      </c>
      <c r="B21" s="59">
        <v>97914</v>
      </c>
      <c r="C21" s="53" t="s">
        <v>148</v>
      </c>
      <c r="D21" s="59" t="s">
        <v>149</v>
      </c>
      <c r="E21" s="135">
        <f>'Memoria de Calculo'!E21</f>
        <v>70239.899999999994</v>
      </c>
      <c r="F21" s="136">
        <v>1.17</v>
      </c>
      <c r="G21" s="137">
        <f t="shared" ref="G21" si="8">F21*E21</f>
        <v>82180.68299999999</v>
      </c>
      <c r="H21" s="137">
        <f>ROUND(F21*(1+$I$6),2)</f>
        <v>1.47</v>
      </c>
      <c r="I21" s="137">
        <f t="shared" ref="I21" si="9">ROUND(H21*E21,2)</f>
        <v>103252.65</v>
      </c>
      <c r="J21" s="9"/>
    </row>
    <row r="22" spans="1:12" s="8" customFormat="1">
      <c r="A22" s="138">
        <v>3</v>
      </c>
      <c r="B22" s="191" t="s">
        <v>136</v>
      </c>
      <c r="C22" s="192"/>
      <c r="D22" s="192"/>
      <c r="E22" s="192"/>
      <c r="F22" s="192"/>
      <c r="G22" s="192"/>
      <c r="H22" s="193"/>
      <c r="I22" s="139">
        <f>SUM(I23:I24)</f>
        <v>345062.72</v>
      </c>
      <c r="J22" s="9"/>
    </row>
    <row r="23" spans="1:12" s="8" customFormat="1" ht="28.5">
      <c r="A23" s="134" t="s">
        <v>88</v>
      </c>
      <c r="B23" s="59">
        <v>94281</v>
      </c>
      <c r="C23" s="53" t="s">
        <v>150</v>
      </c>
      <c r="D23" s="59" t="s">
        <v>109</v>
      </c>
      <c r="E23" s="135">
        <f>'Memoria de Calculo'!E23</f>
        <v>4276.3999999999996</v>
      </c>
      <c r="F23" s="136">
        <v>32.450000000000003</v>
      </c>
      <c r="G23" s="137">
        <f t="shared" ref="G23" si="10">F23*E23</f>
        <v>138769.18</v>
      </c>
      <c r="H23" s="137">
        <f>ROUND(F23*(1+$I$6),2)</f>
        <v>40.75</v>
      </c>
      <c r="I23" s="137">
        <f t="shared" ref="I23" si="11">ROUND(H23*E23,2)</f>
        <v>174263.3</v>
      </c>
      <c r="J23" s="9"/>
    </row>
    <row r="24" spans="1:12" s="8" customFormat="1" ht="57.75" thickBot="1">
      <c r="A24" s="134" t="s">
        <v>151</v>
      </c>
      <c r="B24" s="59">
        <v>94273</v>
      </c>
      <c r="C24" s="53" t="s">
        <v>108</v>
      </c>
      <c r="D24" s="59" t="s">
        <v>109</v>
      </c>
      <c r="E24" s="135">
        <f>'Memoria de Calculo'!E24</f>
        <v>4276.3999999999996</v>
      </c>
      <c r="F24" s="136">
        <v>31.8</v>
      </c>
      <c r="G24" s="137">
        <f t="shared" ref="G24" si="12">F24*E24</f>
        <v>135989.51999999999</v>
      </c>
      <c r="H24" s="137">
        <f>ROUND(F24*(1+$I$6),2)</f>
        <v>39.94</v>
      </c>
      <c r="I24" s="137">
        <f t="shared" ref="I24" si="13">ROUND(H24*E24,2)</f>
        <v>170799.42</v>
      </c>
      <c r="J24" s="9"/>
    </row>
    <row r="25" spans="1:12" s="8" customFormat="1">
      <c r="A25" s="64">
        <v>4</v>
      </c>
      <c r="B25" s="191" t="s">
        <v>104</v>
      </c>
      <c r="C25" s="192"/>
      <c r="D25" s="192"/>
      <c r="E25" s="192"/>
      <c r="F25" s="192"/>
      <c r="G25" s="192"/>
      <c r="H25" s="193"/>
      <c r="I25" s="56">
        <f>SUM(I26:I26)</f>
        <v>1035504.6</v>
      </c>
      <c r="J25" s="9"/>
      <c r="K25" s="6"/>
      <c r="L25" s="7"/>
    </row>
    <row r="26" spans="1:12" s="8" customFormat="1" ht="43.5" thickBot="1">
      <c r="A26" s="17" t="s">
        <v>89</v>
      </c>
      <c r="B26" s="59" t="s">
        <v>105</v>
      </c>
      <c r="C26" s="53" t="s">
        <v>106</v>
      </c>
      <c r="D26" s="59" t="s">
        <v>87</v>
      </c>
      <c r="E26" s="19">
        <f>'Memoria de Calculo'!E26</f>
        <v>13684.48</v>
      </c>
      <c r="F26" s="59">
        <v>60.25</v>
      </c>
      <c r="G26" s="21">
        <f t="shared" ref="G26" si="14">F26*E26</f>
        <v>824489.91999999993</v>
      </c>
      <c r="H26" s="22">
        <f t="shared" ref="H26" si="15">ROUND(F26*(1+$I$6),2)</f>
        <v>75.67</v>
      </c>
      <c r="I26" s="21">
        <f t="shared" ref="I26" si="16">ROUND(H26*E26,2)</f>
        <v>1035504.6</v>
      </c>
      <c r="J26" s="9"/>
      <c r="K26" s="6"/>
      <c r="L26" s="7"/>
    </row>
    <row r="27" spans="1:12" s="8" customFormat="1">
      <c r="A27" s="64">
        <v>5</v>
      </c>
      <c r="B27" s="188" t="s">
        <v>107</v>
      </c>
      <c r="C27" s="189"/>
      <c r="D27" s="189"/>
      <c r="E27" s="189"/>
      <c r="F27" s="189"/>
      <c r="G27" s="189"/>
      <c r="H27" s="190"/>
      <c r="I27" s="56">
        <f>SUM(I28:I28)</f>
        <v>11502.72</v>
      </c>
      <c r="J27" s="9"/>
      <c r="K27" s="6"/>
      <c r="L27" s="7"/>
    </row>
    <row r="28" spans="1:12" s="8" customFormat="1" ht="57.75" thickBot="1">
      <c r="A28" s="17" t="s">
        <v>152</v>
      </c>
      <c r="B28" s="59">
        <v>94273</v>
      </c>
      <c r="C28" s="53" t="s">
        <v>108</v>
      </c>
      <c r="D28" s="59" t="s">
        <v>109</v>
      </c>
      <c r="E28" s="19">
        <f>'Memoria de Calculo'!E28</f>
        <v>288</v>
      </c>
      <c r="F28" s="59">
        <v>31.8</v>
      </c>
      <c r="G28" s="21">
        <f t="shared" ref="G28" si="17">F28*E28</f>
        <v>9158.4</v>
      </c>
      <c r="H28" s="22">
        <f t="shared" ref="H28" si="18">ROUND(F28*(1+$I$6),2)</f>
        <v>39.94</v>
      </c>
      <c r="I28" s="21">
        <f t="shared" ref="I28" si="19">ROUND(H28*E28,2)</f>
        <v>11502.72</v>
      </c>
      <c r="J28" s="9"/>
      <c r="K28" s="6"/>
      <c r="L28" s="7"/>
    </row>
    <row r="29" spans="1:12" s="8" customFormat="1">
      <c r="A29" s="64">
        <v>6</v>
      </c>
      <c r="B29" s="188" t="s">
        <v>111</v>
      </c>
      <c r="C29" s="189"/>
      <c r="D29" s="189"/>
      <c r="E29" s="189"/>
      <c r="F29" s="189"/>
      <c r="G29" s="189"/>
      <c r="H29" s="190"/>
      <c r="I29" s="56">
        <f>SUM(I30:I30)</f>
        <v>7804.43</v>
      </c>
      <c r="J29" s="9"/>
      <c r="K29" s="6"/>
      <c r="L29" s="7"/>
    </row>
    <row r="30" spans="1:12" s="8" customFormat="1" ht="15.75" thickBot="1">
      <c r="A30" s="17" t="s">
        <v>153</v>
      </c>
      <c r="B30" s="59" t="s">
        <v>114</v>
      </c>
      <c r="C30" s="18" t="s">
        <v>113</v>
      </c>
      <c r="D30" s="59" t="s">
        <v>87</v>
      </c>
      <c r="E30" s="19">
        <f>'Memoria de Calculo'!E30</f>
        <v>15608.859999999999</v>
      </c>
      <c r="F30" s="144">
        <f>CCU!J16</f>
        <v>0.4</v>
      </c>
      <c r="G30" s="21">
        <f t="shared" ref="G30" si="20">F30*E30</f>
        <v>6243.5439999999999</v>
      </c>
      <c r="H30" s="22">
        <f t="shared" ref="H30" si="21">ROUND(F30*(1+$I$6),2)</f>
        <v>0.5</v>
      </c>
      <c r="I30" s="21">
        <f t="shared" ref="I30" si="22">ROUND(H30*E30,2)</f>
        <v>7804.43</v>
      </c>
      <c r="J30" s="9"/>
      <c r="K30" s="6"/>
      <c r="L30" s="7"/>
    </row>
    <row r="31" spans="1:12" s="8" customFormat="1" ht="36" customHeight="1" thickBot="1">
      <c r="A31" s="214" t="s">
        <v>112</v>
      </c>
      <c r="B31" s="215"/>
      <c r="C31" s="215"/>
      <c r="D31" s="215"/>
      <c r="E31" s="216"/>
      <c r="F31" s="23" t="s">
        <v>32</v>
      </c>
      <c r="G31" s="24">
        <f>SUM(G15:G30)</f>
        <v>1379794.4484699997</v>
      </c>
      <c r="H31" s="25" t="s">
        <v>33</v>
      </c>
      <c r="I31" s="24">
        <f>I29+I25+I15+I27+I22+I17</f>
        <v>1733004.31</v>
      </c>
      <c r="J31" s="9"/>
      <c r="K31" s="6"/>
      <c r="L31" s="7"/>
    </row>
    <row r="32" spans="1:12" s="8" customFormat="1" ht="15" customHeight="1">
      <c r="A32" s="61"/>
      <c r="B32" s="61"/>
      <c r="C32" s="61"/>
      <c r="D32" s="61"/>
      <c r="E32" s="62"/>
      <c r="F32" s="63"/>
      <c r="G32" s="63"/>
      <c r="H32" s="63"/>
      <c r="I32" s="63"/>
      <c r="J32" s="9"/>
      <c r="K32" s="6"/>
      <c r="L32" s="7"/>
    </row>
    <row r="33" spans="1:12" s="8" customFormat="1" ht="15" customHeight="1">
      <c r="A33" s="213" t="s">
        <v>29</v>
      </c>
      <c r="B33" s="213"/>
      <c r="C33" s="213"/>
      <c r="D33" s="213"/>
      <c r="E33" s="213"/>
      <c r="F33" s="213"/>
      <c r="G33" s="213"/>
      <c r="H33" s="213"/>
      <c r="I33" s="213"/>
      <c r="J33" s="9"/>
      <c r="K33" s="6"/>
      <c r="L33" s="7"/>
    </row>
    <row r="34" spans="1:12" s="8" customFormat="1" ht="15" customHeight="1">
      <c r="A34" s="211" t="s">
        <v>24</v>
      </c>
      <c r="B34" s="211"/>
      <c r="C34" s="29" t="s">
        <v>5</v>
      </c>
      <c r="D34" s="5"/>
      <c r="E34" s="26"/>
      <c r="F34" s="26"/>
      <c r="G34" s="26"/>
      <c r="H34" s="5"/>
      <c r="I34" s="26"/>
      <c r="J34" s="9"/>
      <c r="K34" s="6"/>
      <c r="L34" s="7"/>
    </row>
    <row r="35" spans="1:12" ht="15" customHeight="1">
      <c r="A35" s="211" t="s">
        <v>25</v>
      </c>
      <c r="B35" s="211"/>
      <c r="C35" s="29" t="s">
        <v>26</v>
      </c>
      <c r="E35" s="26"/>
      <c r="F35" s="26"/>
      <c r="G35" s="26"/>
    </row>
    <row r="36" spans="1:12" ht="15" customHeight="1">
      <c r="A36" s="211" t="s">
        <v>1</v>
      </c>
      <c r="B36" s="211"/>
      <c r="C36" s="29" t="s">
        <v>3</v>
      </c>
      <c r="E36" s="26"/>
      <c r="F36" s="26"/>
      <c r="G36" s="26"/>
    </row>
    <row r="37" spans="1:12" ht="15" customHeight="1">
      <c r="A37" s="210" t="s">
        <v>28</v>
      </c>
      <c r="B37" s="210"/>
      <c r="C37" s="30" t="s">
        <v>2</v>
      </c>
      <c r="E37" s="26"/>
      <c r="F37" s="26"/>
      <c r="G37" s="26"/>
    </row>
    <row r="38" spans="1:12" ht="15" customHeight="1">
      <c r="A38" s="212" t="s">
        <v>7</v>
      </c>
      <c r="B38" s="212"/>
      <c r="C38" s="31" t="s">
        <v>8</v>
      </c>
      <c r="D38" s="27"/>
      <c r="E38" s="26"/>
      <c r="F38" s="26"/>
      <c r="G38" s="26"/>
    </row>
    <row r="39" spans="1:12" s="1" customFormat="1" ht="15" customHeight="1">
      <c r="A39" s="210" t="s">
        <v>36</v>
      </c>
      <c r="B39" s="210"/>
      <c r="C39" s="30" t="s">
        <v>23</v>
      </c>
      <c r="D39" s="27"/>
      <c r="E39" s="26"/>
      <c r="F39" s="5"/>
      <c r="G39" s="5"/>
      <c r="H39" s="5"/>
      <c r="I39" s="26"/>
      <c r="J39" s="4"/>
    </row>
    <row r="40" spans="1:12" s="1" customFormat="1" ht="15" customHeight="1">
      <c r="A40" s="210" t="s">
        <v>37</v>
      </c>
      <c r="B40" s="210"/>
      <c r="C40" s="30" t="s">
        <v>38</v>
      </c>
      <c r="D40" s="27"/>
      <c r="E40" s="26"/>
      <c r="F40" s="5"/>
      <c r="G40" s="5"/>
      <c r="H40" s="5"/>
      <c r="I40" s="26"/>
      <c r="J40" s="4"/>
    </row>
    <row r="41" spans="1:12" ht="15" customHeight="1">
      <c r="A41" s="210" t="s">
        <v>6</v>
      </c>
      <c r="B41" s="210"/>
      <c r="C41" s="31" t="s">
        <v>9</v>
      </c>
      <c r="D41" s="27"/>
      <c r="E41" s="26"/>
    </row>
    <row r="42" spans="1:12" ht="15" customHeight="1">
      <c r="A42" s="210" t="s">
        <v>30</v>
      </c>
      <c r="B42" s="210"/>
      <c r="C42" s="31" t="s">
        <v>31</v>
      </c>
      <c r="D42" s="27"/>
      <c r="E42" s="26"/>
    </row>
    <row r="43" spans="1:12" ht="15" customHeight="1">
      <c r="A43" s="209" t="s">
        <v>34</v>
      </c>
      <c r="B43" s="209"/>
      <c r="C43" s="32" t="s">
        <v>35</v>
      </c>
      <c r="D43" s="28"/>
      <c r="E43" s="28"/>
      <c r="F43" s="28"/>
      <c r="G43" s="28"/>
      <c r="H43" s="28"/>
      <c r="I43" s="28"/>
    </row>
    <row r="44" spans="1:12" ht="15" customHeight="1"/>
  </sheetData>
  <mergeCells count="44">
    <mergeCell ref="F10:G10"/>
    <mergeCell ref="B22:H22"/>
    <mergeCell ref="B17:H17"/>
    <mergeCell ref="A43:B43"/>
    <mergeCell ref="A41:B41"/>
    <mergeCell ref="A42:B42"/>
    <mergeCell ref="A40:B40"/>
    <mergeCell ref="A35:B35"/>
    <mergeCell ref="A37:B37"/>
    <mergeCell ref="A36:B36"/>
    <mergeCell ref="A38:B38"/>
    <mergeCell ref="A39:B39"/>
    <mergeCell ref="A34:B34"/>
    <mergeCell ref="A33:I33"/>
    <mergeCell ref="B27:H27"/>
    <mergeCell ref="A31:E31"/>
    <mergeCell ref="B15:H15"/>
    <mergeCell ref="B25:H25"/>
    <mergeCell ref="B29:H29"/>
    <mergeCell ref="B12:B14"/>
    <mergeCell ref="A12:A14"/>
    <mergeCell ref="D12:D14"/>
    <mergeCell ref="C12:C14"/>
    <mergeCell ref="F12:G12"/>
    <mergeCell ref="F13:G13"/>
    <mergeCell ref="H12:I12"/>
    <mergeCell ref="H13:I13"/>
    <mergeCell ref="E12:E14"/>
    <mergeCell ref="A1:I3"/>
    <mergeCell ref="F9:G9"/>
    <mergeCell ref="F8:G8"/>
    <mergeCell ref="F11:G11"/>
    <mergeCell ref="A6:E6"/>
    <mergeCell ref="I4:I5"/>
    <mergeCell ref="A4:E5"/>
    <mergeCell ref="F4:H4"/>
    <mergeCell ref="F5:G5"/>
    <mergeCell ref="I6:I11"/>
    <mergeCell ref="F6:G6"/>
    <mergeCell ref="A7:E7"/>
    <mergeCell ref="A8:E8"/>
    <mergeCell ref="A11:E11"/>
    <mergeCell ref="A9:E10"/>
    <mergeCell ref="F7:G7"/>
  </mergeCells>
  <phoneticPr fontId="0" type="noConversion"/>
  <dataValidations disablePrompts="1"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9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opLeftCell="A29" zoomScale="80" zoomScaleNormal="80" zoomScalePageLayoutView="80" workbookViewId="0">
      <selection activeCell="I44" sqref="A1:I44"/>
    </sheetView>
  </sheetViews>
  <sheetFormatPr defaultRowHeight="15"/>
  <cols>
    <col min="1" max="1" width="9" style="5" customWidth="1"/>
    <col min="2" max="2" width="19.5703125" style="5" customWidth="1"/>
    <col min="3" max="3" width="85.5703125" style="5" customWidth="1"/>
    <col min="4" max="4" width="8" style="5" customWidth="1"/>
    <col min="5" max="5" width="12.42578125" style="5" customWidth="1"/>
    <col min="6" max="6" width="13.7109375" style="5" customWidth="1"/>
    <col min="7" max="7" width="15.7109375" style="5" customWidth="1"/>
    <col min="8" max="8" width="13.7109375" style="5" customWidth="1"/>
    <col min="9" max="9" width="25.85546875" style="26" customWidth="1"/>
    <col min="10" max="10" width="9.140625" style="3"/>
    <col min="11" max="11" width="9.140625" style="5"/>
    <col min="12" max="12" width="9.140625" style="2"/>
  </cols>
  <sheetData>
    <row r="1" spans="1:12" s="8" customFormat="1" ht="15" customHeight="1">
      <c r="A1" s="146" t="s">
        <v>99</v>
      </c>
      <c r="B1" s="147"/>
      <c r="C1" s="147"/>
      <c r="D1" s="147"/>
      <c r="E1" s="147"/>
      <c r="F1" s="147"/>
      <c r="G1" s="147"/>
      <c r="H1" s="147"/>
      <c r="I1" s="148"/>
      <c r="J1" s="9"/>
      <c r="K1" s="6"/>
      <c r="L1" s="7"/>
    </row>
    <row r="2" spans="1:12" s="8" customFormat="1" ht="15" customHeight="1">
      <c r="A2" s="149"/>
      <c r="B2" s="150"/>
      <c r="C2" s="150"/>
      <c r="D2" s="150"/>
      <c r="E2" s="150"/>
      <c r="F2" s="150"/>
      <c r="G2" s="150"/>
      <c r="H2" s="150"/>
      <c r="I2" s="151"/>
      <c r="J2" s="9"/>
      <c r="K2" s="6"/>
      <c r="L2" s="7"/>
    </row>
    <row r="3" spans="1:12" s="8" customFormat="1" ht="15" customHeight="1" thickBot="1">
      <c r="A3" s="152"/>
      <c r="B3" s="153"/>
      <c r="C3" s="153"/>
      <c r="D3" s="153"/>
      <c r="E3" s="153"/>
      <c r="F3" s="154"/>
      <c r="G3" s="154"/>
      <c r="H3" s="154"/>
      <c r="I3" s="155"/>
      <c r="J3" s="9"/>
      <c r="K3" s="6"/>
      <c r="L3" s="7"/>
    </row>
    <row r="4" spans="1:12" s="8" customFormat="1" ht="15" customHeight="1">
      <c r="A4" s="165" t="s">
        <v>19</v>
      </c>
      <c r="B4" s="166"/>
      <c r="C4" s="166"/>
      <c r="D4" s="166"/>
      <c r="E4" s="167"/>
      <c r="F4" s="171" t="s">
        <v>21</v>
      </c>
      <c r="G4" s="172"/>
      <c r="H4" s="173"/>
      <c r="I4" s="163" t="s">
        <v>20</v>
      </c>
      <c r="J4" s="9"/>
      <c r="K4" s="6"/>
      <c r="L4" s="7"/>
    </row>
    <row r="5" spans="1:12" s="8" customFormat="1" ht="15" customHeight="1" thickBot="1">
      <c r="A5" s="168"/>
      <c r="B5" s="169"/>
      <c r="C5" s="169"/>
      <c r="D5" s="169"/>
      <c r="E5" s="170"/>
      <c r="F5" s="174" t="s">
        <v>27</v>
      </c>
      <c r="G5" s="175"/>
      <c r="H5" s="10" t="s">
        <v>18</v>
      </c>
      <c r="I5" s="164"/>
      <c r="J5" s="9"/>
      <c r="K5" s="6"/>
      <c r="L5" s="7"/>
    </row>
    <row r="6" spans="1:12" s="8" customFormat="1" ht="15" customHeight="1">
      <c r="A6" s="160" t="s">
        <v>54</v>
      </c>
      <c r="B6" s="161"/>
      <c r="C6" s="161"/>
      <c r="D6" s="161"/>
      <c r="E6" s="162"/>
      <c r="F6" s="177" t="s">
        <v>55</v>
      </c>
      <c r="G6" s="178"/>
      <c r="H6" s="11">
        <f>'Planilha Orçamentária BDMG'!H6</f>
        <v>43891</v>
      </c>
      <c r="I6" s="176">
        <f>BDI!F25</f>
        <v>0.25590000000000002</v>
      </c>
      <c r="J6" s="9"/>
      <c r="K6" s="6"/>
      <c r="L6" s="7"/>
    </row>
    <row r="7" spans="1:12" s="8" customFormat="1" ht="15" customHeight="1">
      <c r="A7" s="179" t="str">
        <f>'Planilha Orçamentária BDMG'!A7:E7</f>
        <v>Projeto: CONSTRUÇÃO DE PAVIMENTAÇÃO EM PISO INTERTRAVADO DE CONCRETO</v>
      </c>
      <c r="B7" s="180"/>
      <c r="C7" s="180"/>
      <c r="D7" s="180"/>
      <c r="E7" s="181"/>
      <c r="F7" s="156" t="s">
        <v>56</v>
      </c>
      <c r="G7" s="157"/>
      <c r="H7" s="11">
        <f>'Planilha Orçamentária BDMG'!H7</f>
        <v>43831</v>
      </c>
      <c r="I7" s="176"/>
      <c r="J7" s="9"/>
      <c r="K7" s="6"/>
      <c r="L7" s="7"/>
    </row>
    <row r="8" spans="1:12" s="8" customFormat="1" ht="15" customHeight="1">
      <c r="A8" s="179" t="str">
        <f>'Planilha Orçamentária BDMG'!A8:E8</f>
        <v>Responsável Técnico: Leonardo da Silva</v>
      </c>
      <c r="B8" s="180"/>
      <c r="C8" s="180"/>
      <c r="D8" s="180"/>
      <c r="E8" s="181"/>
      <c r="F8" s="156"/>
      <c r="G8" s="157"/>
      <c r="H8" s="12"/>
      <c r="I8" s="176"/>
      <c r="J8" s="9"/>
    </row>
    <row r="9" spans="1:12" s="8" customFormat="1" ht="15" customHeight="1">
      <c r="A9" s="185" t="s">
        <v>22</v>
      </c>
      <c r="B9" s="186"/>
      <c r="C9" s="186"/>
      <c r="D9" s="186"/>
      <c r="E9" s="187"/>
      <c r="F9" s="156"/>
      <c r="G9" s="157"/>
      <c r="H9" s="12"/>
      <c r="I9" s="176"/>
      <c r="J9" s="9"/>
    </row>
    <row r="10" spans="1:12" s="8" customFormat="1" ht="15" customHeight="1">
      <c r="A10" s="185"/>
      <c r="B10" s="186"/>
      <c r="C10" s="186"/>
      <c r="D10" s="186"/>
      <c r="E10" s="187"/>
      <c r="F10" s="156"/>
      <c r="G10" s="157"/>
      <c r="H10" s="12"/>
      <c r="I10" s="176"/>
      <c r="J10" s="9"/>
    </row>
    <row r="11" spans="1:12" s="8" customFormat="1" ht="15" customHeight="1" thickBot="1">
      <c r="A11" s="182">
        <f ca="1">'Planilha Orçamentária BDMG'!A11:E11</f>
        <v>43956</v>
      </c>
      <c r="B11" s="183"/>
      <c r="C11" s="183"/>
      <c r="D11" s="183"/>
      <c r="E11" s="184"/>
      <c r="F11" s="158"/>
      <c r="G11" s="159"/>
      <c r="H11" s="13"/>
      <c r="I11" s="176"/>
      <c r="J11" s="9"/>
    </row>
    <row r="12" spans="1:12" s="8" customFormat="1" ht="15" customHeight="1">
      <c r="A12" s="197" t="s">
        <v>0</v>
      </c>
      <c r="B12" s="194" t="s">
        <v>4</v>
      </c>
      <c r="C12" s="194" t="s">
        <v>10</v>
      </c>
      <c r="D12" s="194" t="s">
        <v>1</v>
      </c>
      <c r="E12" s="206" t="s">
        <v>17</v>
      </c>
      <c r="F12" s="220" t="s">
        <v>115</v>
      </c>
      <c r="G12" s="221"/>
      <c r="H12" s="221"/>
      <c r="I12" s="222"/>
      <c r="J12" s="9"/>
    </row>
    <row r="13" spans="1:12" s="8" customFormat="1" ht="15" customHeight="1">
      <c r="A13" s="198"/>
      <c r="B13" s="195"/>
      <c r="C13" s="195"/>
      <c r="D13" s="195"/>
      <c r="E13" s="207"/>
      <c r="F13" s="223"/>
      <c r="G13" s="224"/>
      <c r="H13" s="224"/>
      <c r="I13" s="225"/>
      <c r="J13" s="9"/>
    </row>
    <row r="14" spans="1:12" s="8" customFormat="1" ht="15" customHeight="1" thickBot="1">
      <c r="A14" s="199"/>
      <c r="B14" s="196"/>
      <c r="C14" s="196"/>
      <c r="D14" s="196"/>
      <c r="E14" s="208"/>
      <c r="F14" s="226"/>
      <c r="G14" s="227"/>
      <c r="H14" s="227"/>
      <c r="I14" s="228"/>
      <c r="J14" s="9"/>
    </row>
    <row r="15" spans="1:12" s="8" customFormat="1" ht="15" customHeight="1">
      <c r="A15" s="64">
        <v>1</v>
      </c>
      <c r="B15" s="188" t="s">
        <v>110</v>
      </c>
      <c r="C15" s="189"/>
      <c r="D15" s="189"/>
      <c r="E15" s="189"/>
      <c r="F15" s="189"/>
      <c r="G15" s="189"/>
      <c r="H15" s="190"/>
      <c r="I15" s="56">
        <f>SUM(I16:I16)</f>
        <v>0</v>
      </c>
      <c r="J15" s="9"/>
    </row>
    <row r="16" spans="1:12" s="8" customFormat="1" ht="57.75" thickBot="1">
      <c r="A16" s="17" t="s">
        <v>85</v>
      </c>
      <c r="B16" s="59" t="s">
        <v>101</v>
      </c>
      <c r="C16" s="53" t="s">
        <v>102</v>
      </c>
      <c r="D16" s="59" t="s">
        <v>103</v>
      </c>
      <c r="E16" s="59">
        <v>1</v>
      </c>
      <c r="F16" s="217">
        <v>1</v>
      </c>
      <c r="G16" s="218"/>
      <c r="H16" s="218"/>
      <c r="I16" s="219"/>
      <c r="J16" s="9"/>
    </row>
    <row r="17" spans="1:10" s="8" customFormat="1">
      <c r="A17" s="64">
        <v>2</v>
      </c>
      <c r="B17" s="188" t="s">
        <v>137</v>
      </c>
      <c r="C17" s="189"/>
      <c r="D17" s="189"/>
      <c r="E17" s="189"/>
      <c r="F17" s="189"/>
      <c r="G17" s="189"/>
      <c r="H17" s="190"/>
      <c r="I17" s="56">
        <f>SUM(I18:I18)</f>
        <v>0</v>
      </c>
      <c r="J17" s="9"/>
    </row>
    <row r="18" spans="1:10" s="8" customFormat="1" ht="29.25" thickBot="1">
      <c r="A18" s="134" t="s">
        <v>86</v>
      </c>
      <c r="B18" s="59">
        <v>100576</v>
      </c>
      <c r="C18" s="140" t="s">
        <v>140</v>
      </c>
      <c r="D18" s="59" t="s">
        <v>87</v>
      </c>
      <c r="E18" s="144">
        <f>7.3*2138.2</f>
        <v>15608.859999999999</v>
      </c>
      <c r="F18" s="217" t="s">
        <v>156</v>
      </c>
      <c r="G18" s="218"/>
      <c r="H18" s="218"/>
      <c r="I18" s="219"/>
      <c r="J18" s="9"/>
    </row>
    <row r="19" spans="1:10" s="8" customFormat="1" ht="43.5" thickBot="1">
      <c r="A19" s="134" t="s">
        <v>139</v>
      </c>
      <c r="B19" s="59">
        <v>100573</v>
      </c>
      <c r="C19" s="140" t="s">
        <v>145</v>
      </c>
      <c r="D19" s="59" t="s">
        <v>138</v>
      </c>
      <c r="E19" s="144">
        <f>7.3*2138.2*0.15</f>
        <v>2341.3289999999997</v>
      </c>
      <c r="F19" s="217" t="s">
        <v>157</v>
      </c>
      <c r="G19" s="218"/>
      <c r="H19" s="218"/>
      <c r="I19" s="219"/>
      <c r="J19" s="9"/>
    </row>
    <row r="20" spans="1:10" s="8" customFormat="1" ht="28.5">
      <c r="A20" s="134" t="s">
        <v>141</v>
      </c>
      <c r="B20" s="59">
        <v>72849</v>
      </c>
      <c r="C20" s="140" t="s">
        <v>146</v>
      </c>
      <c r="D20" s="59" t="s">
        <v>147</v>
      </c>
      <c r="E20" s="144">
        <f>2.5*2341.33</f>
        <v>5853.3249999999998</v>
      </c>
      <c r="F20" s="232" t="s">
        <v>158</v>
      </c>
      <c r="G20" s="233"/>
      <c r="H20" s="233"/>
      <c r="I20" s="234"/>
      <c r="J20" s="9"/>
    </row>
    <row r="21" spans="1:10" s="8" customFormat="1" ht="29.25" thickBot="1">
      <c r="A21" s="134" t="s">
        <v>142</v>
      </c>
      <c r="B21" s="59">
        <v>97914</v>
      </c>
      <c r="C21" s="140" t="s">
        <v>148</v>
      </c>
      <c r="D21" s="59" t="s">
        <v>149</v>
      </c>
      <c r="E21" s="59">
        <f>2341.33*30</f>
        <v>70239.899999999994</v>
      </c>
      <c r="F21" s="232" t="s">
        <v>159</v>
      </c>
      <c r="G21" s="233"/>
      <c r="H21" s="233"/>
      <c r="I21" s="234"/>
      <c r="J21" s="9"/>
    </row>
    <row r="22" spans="1:10" s="8" customFormat="1">
      <c r="A22" s="64">
        <v>3</v>
      </c>
      <c r="B22" s="188" t="s">
        <v>154</v>
      </c>
      <c r="C22" s="189"/>
      <c r="D22" s="192"/>
      <c r="E22" s="192"/>
      <c r="F22" s="192"/>
      <c r="G22" s="192"/>
      <c r="H22" s="193"/>
      <c r="I22" s="139">
        <f>SUM(I24:I24)</f>
        <v>0</v>
      </c>
      <c r="J22" s="9"/>
    </row>
    <row r="23" spans="1:10" s="142" customFormat="1" ht="28.5">
      <c r="A23" s="143" t="s">
        <v>88</v>
      </c>
      <c r="B23" s="59">
        <v>94281</v>
      </c>
      <c r="C23" s="53" t="s">
        <v>150</v>
      </c>
      <c r="D23" s="59" t="s">
        <v>109</v>
      </c>
      <c r="E23" s="143">
        <f>2138.2*2</f>
        <v>4276.3999999999996</v>
      </c>
      <c r="F23" s="229" t="s">
        <v>160</v>
      </c>
      <c r="G23" s="230"/>
      <c r="H23" s="230"/>
      <c r="I23" s="231"/>
      <c r="J23" s="141"/>
    </row>
    <row r="24" spans="1:10" s="8" customFormat="1" ht="57">
      <c r="A24" s="143" t="s">
        <v>151</v>
      </c>
      <c r="B24" s="59">
        <v>94273</v>
      </c>
      <c r="C24" s="53" t="s">
        <v>108</v>
      </c>
      <c r="D24" s="59" t="s">
        <v>109</v>
      </c>
      <c r="E24" s="143">
        <f>2138.2*2</f>
        <v>4276.3999999999996</v>
      </c>
      <c r="F24" s="229" t="s">
        <v>160</v>
      </c>
      <c r="G24" s="230"/>
      <c r="H24" s="230"/>
      <c r="I24" s="231"/>
      <c r="J24" s="9"/>
    </row>
    <row r="25" spans="1:10" s="8" customFormat="1" ht="15" customHeight="1">
      <c r="A25" s="138">
        <v>4</v>
      </c>
      <c r="B25" s="191" t="s">
        <v>104</v>
      </c>
      <c r="C25" s="192"/>
      <c r="D25" s="192"/>
      <c r="E25" s="192"/>
      <c r="F25" s="192"/>
      <c r="G25" s="192"/>
      <c r="H25" s="193"/>
      <c r="I25" s="139">
        <f>SUM(I26:I26)</f>
        <v>0</v>
      </c>
      <c r="J25" s="9"/>
    </row>
    <row r="26" spans="1:10" s="8" customFormat="1" ht="43.5" thickBot="1">
      <c r="A26" s="17" t="s">
        <v>89</v>
      </c>
      <c r="B26" s="59" t="s">
        <v>105</v>
      </c>
      <c r="C26" s="53" t="s">
        <v>106</v>
      </c>
      <c r="D26" s="59" t="s">
        <v>87</v>
      </c>
      <c r="E26" s="144">
        <f>6.4*2138.2</f>
        <v>13684.48</v>
      </c>
      <c r="F26" s="217" t="s">
        <v>161</v>
      </c>
      <c r="G26" s="218"/>
      <c r="H26" s="218"/>
      <c r="I26" s="219"/>
      <c r="J26" s="9"/>
    </row>
    <row r="27" spans="1:10" s="8" customFormat="1" ht="15" customHeight="1">
      <c r="A27" s="64">
        <v>5</v>
      </c>
      <c r="B27" s="188" t="s">
        <v>107</v>
      </c>
      <c r="C27" s="189"/>
      <c r="D27" s="189"/>
      <c r="E27" s="189"/>
      <c r="F27" s="189"/>
      <c r="G27" s="189"/>
      <c r="H27" s="190"/>
      <c r="I27" s="56">
        <f>SUM(I28:I28)</f>
        <v>0</v>
      </c>
      <c r="J27" s="9"/>
    </row>
    <row r="28" spans="1:10" s="8" customFormat="1" ht="57.75" thickBot="1">
      <c r="A28" s="17" t="s">
        <v>152</v>
      </c>
      <c r="B28" s="59">
        <v>94273</v>
      </c>
      <c r="C28" s="53" t="s">
        <v>108</v>
      </c>
      <c r="D28" s="59" t="s">
        <v>109</v>
      </c>
      <c r="E28" s="59">
        <f>45*6.4</f>
        <v>288</v>
      </c>
      <c r="F28" s="217" t="s">
        <v>155</v>
      </c>
      <c r="G28" s="218"/>
      <c r="H28" s="218"/>
      <c r="I28" s="219"/>
      <c r="J28" s="9"/>
    </row>
    <row r="29" spans="1:10" s="8" customFormat="1" ht="15" customHeight="1">
      <c r="A29" s="64">
        <v>6</v>
      </c>
      <c r="B29" s="188" t="s">
        <v>111</v>
      </c>
      <c r="C29" s="189"/>
      <c r="D29" s="189"/>
      <c r="E29" s="189"/>
      <c r="F29" s="189"/>
      <c r="G29" s="189"/>
      <c r="H29" s="190"/>
      <c r="I29" s="56">
        <f>SUM(I30:I30)</f>
        <v>0</v>
      </c>
      <c r="J29" s="9"/>
    </row>
    <row r="30" spans="1:10" s="8" customFormat="1" ht="15.75" thickBot="1">
      <c r="A30" s="17" t="s">
        <v>153</v>
      </c>
      <c r="B30" s="59" t="s">
        <v>114</v>
      </c>
      <c r="C30" s="18" t="s">
        <v>113</v>
      </c>
      <c r="D30" s="59" t="s">
        <v>87</v>
      </c>
      <c r="E30" s="19">
        <f>7.3*2138.2</f>
        <v>15608.859999999999</v>
      </c>
      <c r="F30" s="217" t="s">
        <v>156</v>
      </c>
      <c r="G30" s="218"/>
      <c r="H30" s="218"/>
      <c r="I30" s="219"/>
      <c r="J30" s="9"/>
    </row>
    <row r="31" spans="1:10" s="8" customFormat="1" ht="15" customHeight="1">
      <c r="A31" s="61"/>
      <c r="B31" s="61"/>
      <c r="C31" s="61"/>
      <c r="D31" s="61"/>
      <c r="E31" s="60"/>
      <c r="F31" s="60"/>
      <c r="G31" s="60"/>
      <c r="H31" s="60"/>
      <c r="I31" s="60"/>
      <c r="J31" s="9"/>
    </row>
    <row r="32" spans="1:10" s="8" customFormat="1" ht="15" customHeight="1">
      <c r="A32" s="61"/>
      <c r="B32" s="61"/>
      <c r="C32" s="61"/>
      <c r="D32" s="61"/>
      <c r="E32" s="60"/>
      <c r="F32" s="60"/>
      <c r="G32" s="60"/>
      <c r="H32" s="60"/>
      <c r="I32" s="60"/>
      <c r="J32" s="9"/>
    </row>
    <row r="33" spans="1:12" s="8" customFormat="1" ht="15" customHeight="1">
      <c r="A33" s="61"/>
      <c r="B33" s="61"/>
      <c r="C33" s="61"/>
      <c r="D33" s="61"/>
      <c r="E33" s="60"/>
      <c r="F33" s="60"/>
      <c r="G33" s="60"/>
      <c r="H33" s="60"/>
      <c r="I33" s="60"/>
      <c r="J33" s="9"/>
    </row>
    <row r="34" spans="1:12" ht="15" customHeight="1">
      <c r="A34" s="213" t="s">
        <v>29</v>
      </c>
      <c r="B34" s="213"/>
      <c r="C34" s="213"/>
      <c r="D34" s="213"/>
      <c r="E34" s="213"/>
      <c r="F34" s="213"/>
      <c r="G34" s="213"/>
      <c r="H34" s="213"/>
      <c r="I34" s="213"/>
    </row>
    <row r="35" spans="1:12" ht="15" customHeight="1">
      <c r="A35" s="211" t="s">
        <v>24</v>
      </c>
      <c r="B35" s="211"/>
      <c r="C35" s="29" t="s">
        <v>5</v>
      </c>
      <c r="E35" s="26"/>
      <c r="F35" s="26"/>
      <c r="G35" s="26"/>
    </row>
    <row r="36" spans="1:12" ht="15" customHeight="1">
      <c r="A36" s="211" t="s">
        <v>25</v>
      </c>
      <c r="B36" s="211"/>
      <c r="C36" s="29" t="s">
        <v>26</v>
      </c>
      <c r="E36" s="26"/>
      <c r="F36" s="26"/>
      <c r="G36" s="26"/>
    </row>
    <row r="37" spans="1:12" ht="15" customHeight="1">
      <c r="A37" s="211" t="s">
        <v>1</v>
      </c>
      <c r="B37" s="211"/>
      <c r="C37" s="29" t="s">
        <v>3</v>
      </c>
      <c r="E37" s="26"/>
      <c r="F37" s="26"/>
      <c r="G37" s="26"/>
    </row>
    <row r="38" spans="1:12" s="1" customFormat="1" ht="15" customHeight="1">
      <c r="A38" s="210" t="s">
        <v>28</v>
      </c>
      <c r="B38" s="210"/>
      <c r="C38" s="30" t="s">
        <v>2</v>
      </c>
      <c r="D38" s="5"/>
      <c r="E38" s="26"/>
      <c r="F38" s="26"/>
      <c r="G38" s="26"/>
      <c r="H38" s="5"/>
      <c r="I38" s="26"/>
      <c r="J38" s="4"/>
    </row>
    <row r="39" spans="1:12" s="1" customFormat="1" ht="15" customHeight="1">
      <c r="A39" s="212" t="s">
        <v>7</v>
      </c>
      <c r="B39" s="212"/>
      <c r="C39" s="31" t="s">
        <v>8</v>
      </c>
      <c r="D39" s="27"/>
      <c r="E39" s="26"/>
      <c r="F39" s="26"/>
      <c r="G39" s="26"/>
      <c r="H39" s="5"/>
      <c r="I39" s="26"/>
      <c r="J39" s="4"/>
    </row>
    <row r="40" spans="1:12" ht="15" customHeight="1">
      <c r="A40" s="210" t="s">
        <v>36</v>
      </c>
      <c r="B40" s="210"/>
      <c r="C40" s="30" t="s">
        <v>23</v>
      </c>
      <c r="D40" s="27"/>
      <c r="E40" s="26"/>
    </row>
    <row r="41" spans="1:12" ht="15" customHeight="1">
      <c r="A41" s="210" t="s">
        <v>37</v>
      </c>
      <c r="B41" s="210"/>
      <c r="C41" s="30" t="s">
        <v>38</v>
      </c>
      <c r="D41" s="27"/>
      <c r="E41" s="26"/>
    </row>
    <row r="42" spans="1:12" s="3" customFormat="1" ht="15" customHeight="1">
      <c r="A42" s="210" t="s">
        <v>6</v>
      </c>
      <c r="B42" s="210"/>
      <c r="C42" s="31" t="s">
        <v>9</v>
      </c>
      <c r="D42" s="27"/>
      <c r="E42" s="26"/>
      <c r="F42" s="5"/>
      <c r="G42" s="5"/>
      <c r="H42" s="5"/>
      <c r="I42" s="26"/>
      <c r="K42" s="5"/>
      <c r="L42" s="2"/>
    </row>
    <row r="43" spans="1:12" s="3" customFormat="1" ht="15" customHeight="1">
      <c r="A43" s="210" t="s">
        <v>30</v>
      </c>
      <c r="B43" s="210"/>
      <c r="C43" s="31" t="s">
        <v>31</v>
      </c>
      <c r="D43" s="27"/>
      <c r="E43" s="26"/>
      <c r="F43" s="5"/>
      <c r="G43" s="5"/>
      <c r="H43" s="5"/>
      <c r="I43" s="26"/>
      <c r="K43" s="5"/>
      <c r="L43" s="2"/>
    </row>
    <row r="44" spans="1:12" s="3" customFormat="1">
      <c r="A44" s="209" t="s">
        <v>34</v>
      </c>
      <c r="B44" s="209"/>
      <c r="C44" s="32" t="s">
        <v>35</v>
      </c>
      <c r="D44" s="28"/>
      <c r="E44" s="28"/>
      <c r="F44" s="28"/>
      <c r="G44" s="28"/>
      <c r="H44" s="28"/>
      <c r="I44" s="28"/>
      <c r="K44" s="5"/>
      <c r="L44" s="2"/>
    </row>
  </sheetData>
  <mergeCells count="50">
    <mergeCell ref="F24:I24"/>
    <mergeCell ref="F23:I23"/>
    <mergeCell ref="F18:I18"/>
    <mergeCell ref="F19:I19"/>
    <mergeCell ref="F20:I20"/>
    <mergeCell ref="F21:I21"/>
    <mergeCell ref="B22:H22"/>
    <mergeCell ref="A6:E6"/>
    <mergeCell ref="F6:G6"/>
    <mergeCell ref="I6:I11"/>
    <mergeCell ref="A7:E7"/>
    <mergeCell ref="F7:G7"/>
    <mergeCell ref="A8:E8"/>
    <mergeCell ref="F8:G8"/>
    <mergeCell ref="A9:E10"/>
    <mergeCell ref="F9:G9"/>
    <mergeCell ref="F10:G10"/>
    <mergeCell ref="A11:E11"/>
    <mergeCell ref="F11:G11"/>
    <mergeCell ref="A1:I3"/>
    <mergeCell ref="A4:E5"/>
    <mergeCell ref="F4:H4"/>
    <mergeCell ref="I4:I5"/>
    <mergeCell ref="F5:G5"/>
    <mergeCell ref="A34:I34"/>
    <mergeCell ref="F28:I28"/>
    <mergeCell ref="A12:A14"/>
    <mergeCell ref="B12:B14"/>
    <mergeCell ref="C12:C14"/>
    <mergeCell ref="D12:D14"/>
    <mergeCell ref="E12:E14"/>
    <mergeCell ref="F12:I14"/>
    <mergeCell ref="F16:I16"/>
    <mergeCell ref="F26:I26"/>
    <mergeCell ref="F30:I30"/>
    <mergeCell ref="B15:H15"/>
    <mergeCell ref="B25:H25"/>
    <mergeCell ref="B27:H27"/>
    <mergeCell ref="B29:H29"/>
    <mergeCell ref="B17:H17"/>
    <mergeCell ref="A39:B39"/>
    <mergeCell ref="A35:B35"/>
    <mergeCell ref="A36:B36"/>
    <mergeCell ref="A37:B37"/>
    <mergeCell ref="A38:B38"/>
    <mergeCell ref="A41:B41"/>
    <mergeCell ref="A42:B42"/>
    <mergeCell ref="A43:B43"/>
    <mergeCell ref="A44:B44"/>
    <mergeCell ref="A40:B40"/>
  </mergeCells>
  <dataValidations disablePrompts="1" count="1">
    <dataValidation type="list" allowBlank="1" showInputMessage="1" showErrorMessage="1" sqref="F6:G11">
      <formula1>"COPASA,CEMIG,DEER-MG,DNIT,SETOP_Central,SETOP_Jequitinhonha,SETOP_Leste,SETOP_Norte,SETOP_Sul,SETOP_Triângulo,SINAPI,SUDECAP"</formula1>
    </dataValidation>
  </dataValidations>
  <printOptions horizontalCentered="1"/>
  <pageMargins left="0.59055118110236227" right="0.59055118110236227" top="0.78740157480314965" bottom="0.59055118110236227" header="0.19685039370078741" footer="0.19685039370078741"/>
  <pageSetup paperSize="9" scale="67" fitToHeight="0" orientation="landscape" r:id="rId1"/>
  <headerFooter differentFirst="1" alignWithMargins="0">
    <oddFooter>&amp;C_________________________________________
Responsável Técnico&amp;RPágina &amp;P de &amp;N</oddFooter>
    <firstFooter>&amp;RPágina &amp;P de &amp;N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zoomScale="80" zoomScaleNormal="80" zoomScalePageLayoutView="70" workbookViewId="0">
      <selection activeCell="D22" sqref="D22:I25"/>
    </sheetView>
  </sheetViews>
  <sheetFormatPr defaultRowHeight="12.75"/>
  <cols>
    <col min="1" max="1" width="7.140625" style="46" customWidth="1"/>
    <col min="2" max="2" width="33" style="47" customWidth="1"/>
    <col min="3" max="3" width="15.7109375" style="48" customWidth="1"/>
    <col min="4" max="4" width="9.7109375" style="47" customWidth="1"/>
    <col min="5" max="5" width="15.7109375" style="47" customWidth="1"/>
    <col min="6" max="6" width="9.7109375" style="47" customWidth="1"/>
    <col min="7" max="7" width="15.7109375" style="47" customWidth="1"/>
    <col min="8" max="8" width="9.7109375" style="47" customWidth="1"/>
    <col min="9" max="9" width="15.7109375" style="47" customWidth="1"/>
    <col min="10" max="10" width="9.7109375" style="47" customWidth="1"/>
    <col min="11" max="11" width="15.5703125" style="47" customWidth="1"/>
    <col min="12" max="12" width="9.7109375" style="47" customWidth="1"/>
    <col min="13" max="13" width="15.7109375" style="36" hidden="1" customWidth="1"/>
    <col min="14" max="14" width="8.85546875" style="34" hidden="1" customWidth="1"/>
    <col min="15" max="15" width="11.85546875" style="34" customWidth="1"/>
  </cols>
  <sheetData>
    <row r="1" spans="1:18" ht="15" customHeight="1">
      <c r="A1" s="251" t="s">
        <v>39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3"/>
      <c r="M1" s="33"/>
      <c r="N1" s="33"/>
    </row>
    <row r="2" spans="1:18" ht="15" customHeight="1">
      <c r="A2" s="254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6"/>
      <c r="M2" s="33"/>
    </row>
    <row r="3" spans="1:18" ht="15" customHeight="1" thickBot="1">
      <c r="A3" s="257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9"/>
      <c r="M3" s="35"/>
    </row>
    <row r="4" spans="1:18" ht="15" customHeight="1">
      <c r="A4" s="260" t="s">
        <v>19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  <c r="M4" s="35"/>
    </row>
    <row r="5" spans="1:18" ht="15" customHeight="1" thickBot="1">
      <c r="A5" s="263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5"/>
    </row>
    <row r="6" spans="1:18" ht="38.25" customHeight="1">
      <c r="A6" s="266" t="s">
        <v>96</v>
      </c>
      <c r="B6" s="267"/>
      <c r="C6" s="267"/>
      <c r="D6" s="267"/>
      <c r="E6" s="267"/>
      <c r="F6" s="267"/>
      <c r="G6" s="268"/>
      <c r="H6" s="272" t="s">
        <v>116</v>
      </c>
      <c r="I6" s="273"/>
      <c r="J6" s="273"/>
      <c r="K6" s="273"/>
      <c r="L6" s="274"/>
    </row>
    <row r="7" spans="1:18" ht="15" customHeight="1">
      <c r="A7" s="269"/>
      <c r="B7" s="270"/>
      <c r="C7" s="270"/>
      <c r="D7" s="270"/>
      <c r="E7" s="270"/>
      <c r="F7" s="270"/>
      <c r="G7" s="271"/>
      <c r="H7" s="275" t="s">
        <v>132</v>
      </c>
      <c r="I7" s="276"/>
      <c r="J7" s="276"/>
      <c r="K7" s="276"/>
      <c r="L7" s="277"/>
    </row>
    <row r="8" spans="1:18" ht="15" customHeight="1" thickBot="1">
      <c r="A8" s="235" t="s">
        <v>97</v>
      </c>
      <c r="B8" s="236"/>
      <c r="C8" s="236"/>
      <c r="D8" s="236"/>
      <c r="E8" s="236"/>
      <c r="F8" s="236"/>
      <c r="G8" s="237"/>
      <c r="H8" s="238" t="s">
        <v>98</v>
      </c>
      <c r="I8" s="239"/>
      <c r="J8" s="239"/>
      <c r="K8" s="239"/>
      <c r="L8" s="240"/>
    </row>
    <row r="9" spans="1:18" ht="15" customHeight="1" thickBot="1">
      <c r="A9" s="243" t="s">
        <v>39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5"/>
    </row>
    <row r="10" spans="1:18" ht="15" customHeight="1">
      <c r="A10" s="246" t="s">
        <v>40</v>
      </c>
      <c r="B10" s="37" t="s">
        <v>41</v>
      </c>
      <c r="C10" s="248" t="s">
        <v>42</v>
      </c>
      <c r="D10" s="249"/>
      <c r="E10" s="241">
        <v>1</v>
      </c>
      <c r="F10" s="250"/>
      <c r="G10" s="241">
        <f>E10+1</f>
        <v>2</v>
      </c>
      <c r="H10" s="250"/>
      <c r="I10" s="241">
        <f t="shared" ref="I10" si="0">G10+1</f>
        <v>3</v>
      </c>
      <c r="J10" s="250"/>
      <c r="K10" s="241">
        <f t="shared" ref="K10" si="1">I10+1</f>
        <v>4</v>
      </c>
      <c r="L10" s="242"/>
      <c r="M10" s="38"/>
      <c r="N10" s="33"/>
      <c r="O10" s="33"/>
      <c r="P10" s="39"/>
      <c r="Q10" s="39"/>
      <c r="R10" s="39"/>
    </row>
    <row r="11" spans="1:18" ht="15" customHeight="1" thickBot="1">
      <c r="A11" s="247"/>
      <c r="B11" s="77" t="s">
        <v>43</v>
      </c>
      <c r="C11" s="78" t="s">
        <v>44</v>
      </c>
      <c r="D11" s="133" t="s">
        <v>45</v>
      </c>
      <c r="E11" s="78" t="s">
        <v>44</v>
      </c>
      <c r="F11" s="133" t="s">
        <v>45</v>
      </c>
      <c r="G11" s="78" t="s">
        <v>44</v>
      </c>
      <c r="H11" s="133" t="s">
        <v>45</v>
      </c>
      <c r="I11" s="78" t="s">
        <v>44</v>
      </c>
      <c r="J11" s="133" t="s">
        <v>45</v>
      </c>
      <c r="K11" s="78" t="s">
        <v>44</v>
      </c>
      <c r="L11" s="79" t="s">
        <v>45</v>
      </c>
      <c r="N11" s="36"/>
      <c r="O11" s="36"/>
      <c r="P11" s="1"/>
    </row>
    <row r="12" spans="1:18" ht="15" customHeight="1">
      <c r="A12" s="71">
        <v>1</v>
      </c>
      <c r="B12" s="72" t="str">
        <f>'[4]Planilha Orçamentária BDMG'!B15:H15</f>
        <v>SERVIÇOS INICIAIS</v>
      </c>
      <c r="C12" s="73">
        <f>'Planilha Orçamentária BDMG'!I16</f>
        <v>1367.37</v>
      </c>
      <c r="D12" s="74">
        <f>IFERROR(C12/$C$18,"")</f>
        <v>7.8901707982480436E-4</v>
      </c>
      <c r="E12" s="73">
        <f>C12</f>
        <v>1367.37</v>
      </c>
      <c r="F12" s="75">
        <f t="shared" ref="F12:F17" si="2">IFERROR(E12/C12,"")</f>
        <v>1</v>
      </c>
      <c r="G12" s="73"/>
      <c r="H12" s="76">
        <f>IFERROR(G12/C12,"")</f>
        <v>0</v>
      </c>
      <c r="I12" s="73"/>
      <c r="J12" s="76">
        <f>IFERROR(I12/C12,"")</f>
        <v>0</v>
      </c>
      <c r="K12" s="73"/>
      <c r="L12" s="76">
        <f>IFERROR(K12/C12,"")</f>
        <v>0</v>
      </c>
      <c r="N12" s="36"/>
      <c r="O12" s="36"/>
      <c r="P12" s="1"/>
    </row>
    <row r="13" spans="1:18" ht="15" customHeight="1">
      <c r="A13" s="71">
        <v>2</v>
      </c>
      <c r="B13" s="72" t="s">
        <v>137</v>
      </c>
      <c r="C13" s="73">
        <f>'Planilha Orçamentária BDMG'!I17</f>
        <v>331762.46999999997</v>
      </c>
      <c r="D13" s="74">
        <f t="shared" ref="D13:D14" si="3">IFERROR(C13/$C$18,"")</f>
        <v>0.1914377639372403</v>
      </c>
      <c r="E13" s="73">
        <f>C13</f>
        <v>331762.46999999997</v>
      </c>
      <c r="F13" s="42">
        <f t="shared" ref="F13:F14" si="4">IFERROR(E13/C13,"")</f>
        <v>1</v>
      </c>
      <c r="G13" s="73"/>
      <c r="H13" s="76">
        <f t="shared" ref="H13:H14" si="5">IFERROR(G13/C13,"")</f>
        <v>0</v>
      </c>
      <c r="I13" s="73"/>
      <c r="J13" s="76">
        <f t="shared" ref="J13:J14" si="6">IFERROR(I13/C13,"")</f>
        <v>0</v>
      </c>
      <c r="K13" s="73"/>
      <c r="L13" s="76">
        <f t="shared" ref="L13:L14" si="7">IFERROR(K13/C13,"")</f>
        <v>0</v>
      </c>
      <c r="N13" s="36"/>
      <c r="O13" s="36"/>
      <c r="P13" s="1"/>
    </row>
    <row r="14" spans="1:18" ht="15" customHeight="1">
      <c r="A14" s="71">
        <v>3</v>
      </c>
      <c r="B14" s="72" t="s">
        <v>154</v>
      </c>
      <c r="C14" s="73">
        <f>'Planilha Orçamentária BDMG'!I22</f>
        <v>345062.72</v>
      </c>
      <c r="D14" s="74">
        <f t="shared" si="3"/>
        <v>0.19911244190731414</v>
      </c>
      <c r="E14" s="73"/>
      <c r="F14" s="42">
        <f t="shared" si="4"/>
        <v>0</v>
      </c>
      <c r="G14" s="73">
        <f>C14</f>
        <v>345062.72</v>
      </c>
      <c r="H14" s="76">
        <f t="shared" si="5"/>
        <v>1</v>
      </c>
      <c r="I14" s="73"/>
      <c r="J14" s="76">
        <f t="shared" si="6"/>
        <v>0</v>
      </c>
      <c r="K14" s="73"/>
      <c r="L14" s="76">
        <f t="shared" si="7"/>
        <v>0</v>
      </c>
      <c r="N14" s="36"/>
      <c r="O14" s="36"/>
      <c r="P14" s="1"/>
    </row>
    <row r="15" spans="1:18" ht="33.75" customHeight="1">
      <c r="A15" s="71">
        <v>4</v>
      </c>
      <c r="B15" s="58" t="str">
        <f>'[4]Planilha Orçamentária BDMG'!B17:H17</f>
        <v>OBRAS VIÁRIAS (PAVIMENTAÇÃO DE RUAS)</v>
      </c>
      <c r="C15" s="40">
        <f>'Planilha Orçamentária BDMG'!I26</f>
        <v>1035504.6</v>
      </c>
      <c r="D15" s="41">
        <f>IFERROR(C15/$C$18,"")</f>
        <v>0.59751992192102521</v>
      </c>
      <c r="E15" s="40"/>
      <c r="F15" s="42">
        <f t="shared" si="2"/>
        <v>0</v>
      </c>
      <c r="G15" s="40">
        <f>C15*0.2</f>
        <v>207100.92</v>
      </c>
      <c r="H15" s="76">
        <f t="shared" ref="H15:H17" si="8">IFERROR(G15/C15,"")</f>
        <v>0.2</v>
      </c>
      <c r="I15" s="40">
        <f>C15*0.6</f>
        <v>621302.76</v>
      </c>
      <c r="J15" s="76">
        <f t="shared" ref="J15:J17" si="9">IFERROR(I15/C15,"")</f>
        <v>0.6</v>
      </c>
      <c r="K15" s="40">
        <f>C15*0.2</f>
        <v>207100.92</v>
      </c>
      <c r="L15" s="76">
        <f t="shared" ref="L15:L16" si="10">IFERROR(K15/C15,"")</f>
        <v>0.2</v>
      </c>
      <c r="M15" s="278" t="s">
        <v>46</v>
      </c>
      <c r="N15" s="278"/>
      <c r="O15" s="36"/>
      <c r="P15" s="1"/>
    </row>
    <row r="16" spans="1:18" ht="33" customHeight="1">
      <c r="A16" s="71">
        <v>5</v>
      </c>
      <c r="B16" s="58" t="str">
        <f>'[4]Planilha Orçamentária BDMG'!B19:H19</f>
        <v>URBANIZAÇÃO</v>
      </c>
      <c r="C16" s="40">
        <f>'Planilha Orçamentária BDMG'!I28</f>
        <v>11502.72</v>
      </c>
      <c r="D16" s="41">
        <f>IFERROR(C16/$C$18,"")</f>
        <v>6.6374445427663138E-3</v>
      </c>
      <c r="E16" s="40"/>
      <c r="F16" s="42">
        <f t="shared" si="2"/>
        <v>0</v>
      </c>
      <c r="G16" s="40"/>
      <c r="H16" s="76">
        <f t="shared" si="8"/>
        <v>0</v>
      </c>
      <c r="I16" s="40"/>
      <c r="J16" s="76">
        <f t="shared" si="9"/>
        <v>0</v>
      </c>
      <c r="K16" s="40">
        <f>C16</f>
        <v>11502.72</v>
      </c>
      <c r="L16" s="76">
        <f t="shared" si="10"/>
        <v>1</v>
      </c>
      <c r="M16" s="43">
        <v>1</v>
      </c>
      <c r="N16" s="35" t="s">
        <v>47</v>
      </c>
      <c r="O16" s="36"/>
      <c r="P16" s="1"/>
    </row>
    <row r="17" spans="1:14" ht="45" customHeight="1">
      <c r="A17" s="71">
        <v>6</v>
      </c>
      <c r="B17" s="58" t="str">
        <f>'[4]Planilha Orçamentária BDMG'!B21:H21</f>
        <v>SERVIÇOS FINAIS</v>
      </c>
      <c r="C17" s="40">
        <f>'Planilha Orçamentária BDMG'!I30</f>
        <v>7804.43</v>
      </c>
      <c r="D17" s="41">
        <f>IFERROR(C17/$C$18,"")</f>
        <v>4.5034106118293504E-3</v>
      </c>
      <c r="E17" s="40"/>
      <c r="F17" s="42">
        <f t="shared" si="2"/>
        <v>0</v>
      </c>
      <c r="G17" s="40"/>
      <c r="H17" s="76">
        <f t="shared" si="8"/>
        <v>0</v>
      </c>
      <c r="I17" s="40"/>
      <c r="J17" s="76">
        <f t="shared" si="9"/>
        <v>0</v>
      </c>
      <c r="K17" s="40">
        <f>C17</f>
        <v>7804.43</v>
      </c>
      <c r="L17" s="76">
        <f>IFERROR(K17/C17,"")</f>
        <v>1</v>
      </c>
      <c r="M17" s="44" t="e">
        <f>#REF!+#REF!+#REF!+#REF!+#REF!+#REF!</f>
        <v>#REF!</v>
      </c>
      <c r="N17" s="45" t="e">
        <f>#REF!+#REF!+#REF!+#REF!+#REF!+#REF!</f>
        <v>#REF!</v>
      </c>
    </row>
    <row r="18" spans="1:14" ht="15" customHeight="1">
      <c r="A18" s="279" t="s">
        <v>48</v>
      </c>
      <c r="B18" s="280"/>
      <c r="C18" s="65">
        <f>SUM(C12:C17)</f>
        <v>1733004.3099999998</v>
      </c>
      <c r="D18" s="42">
        <f>SUM(D12:D17)</f>
        <v>1</v>
      </c>
      <c r="E18" s="65">
        <f>SUM(E12:E17)</f>
        <v>333129.83999999997</v>
      </c>
      <c r="F18" s="66">
        <f>IFERROR(E18/$C$18,0)</f>
        <v>0.19222678101706511</v>
      </c>
      <c r="G18" s="65">
        <f>SUM(G12:G17)</f>
        <v>552163.64</v>
      </c>
      <c r="H18" s="66">
        <f>IFERROR(G18/$C$18,0)</f>
        <v>0.31861642629151921</v>
      </c>
      <c r="I18" s="65">
        <f>SUM(I12:I17)</f>
        <v>621302.76</v>
      </c>
      <c r="J18" s="66">
        <f>IFERROR(I18/$C$18,0)</f>
        <v>0.35851195315261514</v>
      </c>
      <c r="K18" s="65">
        <f>SUM(K12:K17)</f>
        <v>226408.07</v>
      </c>
      <c r="L18" s="67">
        <f>IFERROR(K18/$C$18,0)</f>
        <v>0.13064483953880071</v>
      </c>
      <c r="M18" s="44" t="e">
        <f>#REF!+#REF!+#REF!+#REF!+#REF!+#REF!</f>
        <v>#REF!</v>
      </c>
      <c r="N18" s="45" t="e">
        <f>#REF!+#REF!+#REF!+#REF!+#REF!+#REF!</f>
        <v>#REF!</v>
      </c>
    </row>
    <row r="19" spans="1:14" ht="15" customHeight="1" thickBot="1">
      <c r="A19" s="282" t="s">
        <v>49</v>
      </c>
      <c r="B19" s="283"/>
      <c r="C19" s="68">
        <f>LARGE(E19:L19,1)</f>
        <v>1733004.31</v>
      </c>
      <c r="D19" s="69">
        <f>IFERROR(C19/C18,0)</f>
        <v>1.0000000000000002</v>
      </c>
      <c r="E19" s="68">
        <f>E18</f>
        <v>333129.83999999997</v>
      </c>
      <c r="F19" s="70">
        <f>F18</f>
        <v>0.19222678101706511</v>
      </c>
      <c r="G19" s="68">
        <f t="shared" ref="G19:L19" si="11">E19+G18</f>
        <v>885293.48</v>
      </c>
      <c r="H19" s="70">
        <f t="shared" si="11"/>
        <v>0.51084320730858435</v>
      </c>
      <c r="I19" s="68">
        <f t="shared" si="11"/>
        <v>1506596.24</v>
      </c>
      <c r="J19" s="70">
        <f t="shared" si="11"/>
        <v>0.86935516046119954</v>
      </c>
      <c r="K19" s="68">
        <f t="shared" si="11"/>
        <v>1733004.31</v>
      </c>
      <c r="L19" s="70">
        <f t="shared" si="11"/>
        <v>1.0000000000000002</v>
      </c>
      <c r="M19" s="44" t="e">
        <f>#REF!+#REF!+#REF!+#REF!+#REF!+#REF!</f>
        <v>#REF!</v>
      </c>
      <c r="N19" s="45" t="e">
        <f>#REF!+#REF!+#REF!+#REF!+#REF!+#REF!</f>
        <v>#REF!</v>
      </c>
    </row>
    <row r="20" spans="1:14" ht="15" customHeight="1" thickBot="1">
      <c r="A20" s="281" t="s">
        <v>162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44"/>
      <c r="N20" s="45"/>
    </row>
    <row r="21" spans="1:14" ht="23.45" customHeight="1" thickBot="1">
      <c r="A21" s="285">
        <f ca="1">TODAY()</f>
        <v>43956</v>
      </c>
      <c r="B21" s="281"/>
      <c r="C21" s="281"/>
      <c r="D21" s="281"/>
      <c r="E21" s="281"/>
      <c r="F21" s="281"/>
      <c r="G21" s="281"/>
      <c r="H21" s="281"/>
      <c r="I21" s="281"/>
      <c r="J21" s="281"/>
      <c r="K21" s="281"/>
      <c r="L21" s="281"/>
      <c r="M21" s="49" t="e">
        <f>SUM(M17:M17)</f>
        <v>#REF!</v>
      </c>
      <c r="N21" s="50" t="e">
        <f>F17+H17+J17+#REF!+#REF!+#REF!</f>
        <v>#REF!</v>
      </c>
    </row>
    <row r="22" spans="1:14" ht="15" customHeight="1">
      <c r="A22" s="47"/>
      <c r="C22" s="47"/>
      <c r="D22" s="284" t="s">
        <v>133</v>
      </c>
      <c r="E22" s="284"/>
      <c r="F22" s="284"/>
      <c r="G22" s="284"/>
      <c r="H22" s="284"/>
      <c r="I22" s="284"/>
      <c r="J22" s="145"/>
      <c r="M22" s="51"/>
      <c r="N22" s="51"/>
    </row>
    <row r="23" spans="1:14" ht="15" customHeight="1">
      <c r="A23" s="47"/>
      <c r="C23" s="47"/>
      <c r="D23" s="284"/>
      <c r="E23" s="284"/>
      <c r="F23" s="284"/>
      <c r="G23" s="284"/>
      <c r="H23" s="284"/>
      <c r="I23" s="284"/>
      <c r="J23" s="145"/>
    </row>
    <row r="24" spans="1:14" ht="15" customHeight="1">
      <c r="A24" s="47"/>
      <c r="C24" s="47"/>
      <c r="D24" s="284"/>
      <c r="E24" s="284"/>
      <c r="F24" s="284"/>
      <c r="G24" s="284"/>
      <c r="H24" s="284"/>
      <c r="I24" s="284"/>
      <c r="J24" s="145"/>
    </row>
    <row r="25" spans="1:14" ht="15" customHeight="1">
      <c r="A25" s="47" t="s">
        <v>50</v>
      </c>
      <c r="D25" s="284"/>
      <c r="E25" s="284"/>
      <c r="F25" s="284"/>
      <c r="G25" s="284"/>
      <c r="H25" s="284"/>
      <c r="I25" s="284"/>
    </row>
    <row r="26" spans="1:14" ht="15" customHeight="1">
      <c r="A26" s="47" t="s">
        <v>51</v>
      </c>
    </row>
    <row r="27" spans="1:14" ht="15" customHeight="1">
      <c r="A27" s="48" t="s">
        <v>52</v>
      </c>
    </row>
    <row r="28" spans="1:14" ht="15" customHeight="1">
      <c r="A28" s="48" t="s">
        <v>53</v>
      </c>
    </row>
    <row r="29" spans="1:14" ht="15" customHeight="1"/>
    <row r="30" spans="1:14" ht="15" customHeight="1"/>
    <row r="31" spans="1:14" ht="15" customHeight="1"/>
    <row r="32" spans="1:14" ht="15" customHeight="1">
      <c r="A32" s="52"/>
    </row>
    <row r="33" spans="2:5" ht="15" customHeight="1">
      <c r="B33" s="46"/>
      <c r="C33" s="46"/>
      <c r="D33" s="46"/>
      <c r="E33" s="46"/>
    </row>
    <row r="34" spans="2:5" ht="15" customHeight="1"/>
    <row r="35" spans="2:5" ht="15" customHeight="1"/>
    <row r="36" spans="2:5" ht="15" customHeight="1"/>
    <row r="37" spans="2:5" ht="15" customHeight="1"/>
    <row r="38" spans="2:5" ht="15" customHeight="1"/>
    <row r="39" spans="2:5" ht="15" customHeight="1"/>
  </sheetData>
  <mergeCells count="20">
    <mergeCell ref="M15:N15"/>
    <mergeCell ref="A18:B18"/>
    <mergeCell ref="A20:L20"/>
    <mergeCell ref="A19:B19"/>
    <mergeCell ref="D22:I25"/>
    <mergeCell ref="A21:L21"/>
    <mergeCell ref="A1:L3"/>
    <mergeCell ref="A4:L5"/>
    <mergeCell ref="A6:G7"/>
    <mergeCell ref="H6:L6"/>
    <mergeCell ref="H7:L7"/>
    <mergeCell ref="A8:G8"/>
    <mergeCell ref="H8:L8"/>
    <mergeCell ref="K10:L10"/>
    <mergeCell ref="A9:L9"/>
    <mergeCell ref="A10:A11"/>
    <mergeCell ref="C10:D10"/>
    <mergeCell ref="E10:F10"/>
    <mergeCell ref="G10:H10"/>
    <mergeCell ref="I10:J10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paperSize="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41"/>
  <sheetViews>
    <sheetView showGridLines="0" showZeros="0" zoomScaleNormal="100" workbookViewId="0">
      <selection activeCell="D41" sqref="D41"/>
    </sheetView>
  </sheetViews>
  <sheetFormatPr defaultColWidth="9.140625" defaultRowHeight="12.75"/>
  <cols>
    <col min="1" max="1" width="5.42578125" style="81" customWidth="1"/>
    <col min="2" max="2" width="14" style="123" customWidth="1"/>
    <col min="3" max="3" width="14" style="81" customWidth="1"/>
    <col min="4" max="4" width="49.5703125" style="81" customWidth="1"/>
    <col min="5" max="5" width="9.140625" style="81" customWidth="1"/>
    <col min="6" max="10" width="12.28515625" style="81" customWidth="1"/>
    <col min="11" max="1023" width="9.140625" style="81" customWidth="1"/>
    <col min="1024" max="16384" width="9.140625" style="57"/>
  </cols>
  <sheetData>
    <row r="1" spans="1:10" s="81" customFormat="1" ht="3.75" customHeight="1" thickBot="1">
      <c r="A1" s="289"/>
      <c r="B1" s="289"/>
      <c r="C1" s="289"/>
      <c r="D1" s="289"/>
      <c r="E1" s="289"/>
      <c r="F1" s="289"/>
      <c r="G1" s="289"/>
      <c r="H1" s="289"/>
      <c r="I1" s="289"/>
      <c r="J1" s="289"/>
    </row>
    <row r="2" spans="1:10" s="81" customFormat="1" ht="15" customHeight="1">
      <c r="A2" s="251" t="s">
        <v>118</v>
      </c>
      <c r="B2" s="252"/>
      <c r="C2" s="252"/>
      <c r="D2" s="252"/>
      <c r="E2" s="252"/>
      <c r="F2" s="252"/>
      <c r="G2" s="252"/>
      <c r="H2" s="252"/>
      <c r="I2" s="252"/>
      <c r="J2" s="253"/>
    </row>
    <row r="3" spans="1:10" s="81" customFormat="1" ht="15" customHeight="1">
      <c r="A3" s="254"/>
      <c r="B3" s="255"/>
      <c r="C3" s="255"/>
      <c r="D3" s="255"/>
      <c r="E3" s="255"/>
      <c r="F3" s="255"/>
      <c r="G3" s="255"/>
      <c r="H3" s="255"/>
      <c r="I3" s="255"/>
      <c r="J3" s="256"/>
    </row>
    <row r="4" spans="1:10" s="81" customFormat="1" ht="15" customHeight="1" thickBot="1">
      <c r="A4" s="257"/>
      <c r="B4" s="258"/>
      <c r="C4" s="258"/>
      <c r="D4" s="258"/>
      <c r="E4" s="258"/>
      <c r="F4" s="258"/>
      <c r="G4" s="258"/>
      <c r="H4" s="258"/>
      <c r="I4" s="258"/>
      <c r="J4" s="259"/>
    </row>
    <row r="5" spans="1:10" s="81" customFormat="1" ht="15" customHeight="1">
      <c r="A5" s="260" t="s">
        <v>19</v>
      </c>
      <c r="B5" s="261"/>
      <c r="C5" s="261"/>
      <c r="D5" s="261"/>
      <c r="E5" s="261"/>
      <c r="F5" s="261"/>
      <c r="G5" s="261"/>
      <c r="H5" s="261"/>
      <c r="I5" s="261"/>
      <c r="J5" s="262"/>
    </row>
    <row r="6" spans="1:10" s="81" customFormat="1" ht="15" customHeight="1" thickBot="1">
      <c r="A6" s="263"/>
      <c r="B6" s="264"/>
      <c r="C6" s="264"/>
      <c r="D6" s="264"/>
      <c r="E6" s="264"/>
      <c r="F6" s="264"/>
      <c r="G6" s="264"/>
      <c r="H6" s="264"/>
      <c r="I6" s="264"/>
      <c r="J6" s="265"/>
    </row>
    <row r="7" spans="1:10" s="81" customFormat="1" ht="31.5" customHeight="1">
      <c r="A7" s="291" t="s">
        <v>96</v>
      </c>
      <c r="B7" s="292"/>
      <c r="C7" s="292"/>
      <c r="D7" s="292"/>
      <c r="E7" s="297" t="s">
        <v>116</v>
      </c>
      <c r="F7" s="298"/>
      <c r="G7" s="298"/>
      <c r="H7" s="298"/>
      <c r="I7" s="298"/>
      <c r="J7" s="299"/>
    </row>
    <row r="8" spans="1:10" s="81" customFormat="1" ht="15" customHeight="1">
      <c r="A8" s="293"/>
      <c r="B8" s="294"/>
      <c r="C8" s="294"/>
      <c r="D8" s="294"/>
      <c r="E8" s="300" t="s">
        <v>132</v>
      </c>
      <c r="F8" s="294"/>
      <c r="G8" s="294"/>
      <c r="H8" s="294"/>
      <c r="I8" s="294"/>
      <c r="J8" s="301"/>
    </row>
    <row r="9" spans="1:10" s="81" customFormat="1" ht="15" customHeight="1" thickBot="1">
      <c r="A9" s="295" t="s">
        <v>97</v>
      </c>
      <c r="B9" s="296"/>
      <c r="C9" s="296"/>
      <c r="D9" s="296"/>
      <c r="E9" s="302" t="s">
        <v>98</v>
      </c>
      <c r="F9" s="239"/>
      <c r="G9" s="239"/>
      <c r="H9" s="239"/>
      <c r="I9" s="239"/>
      <c r="J9" s="240"/>
    </row>
    <row r="10" spans="1:10" s="81" customFormat="1" ht="3.75" customHeight="1" thickBot="1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0" s="88" customFormat="1">
      <c r="A11" s="82" t="s">
        <v>57</v>
      </c>
      <c r="B11" s="83"/>
      <c r="C11" s="84"/>
      <c r="D11" s="83"/>
      <c r="E11" s="83"/>
      <c r="F11" s="83"/>
      <c r="G11" s="83"/>
      <c r="H11" s="85"/>
      <c r="I11" s="85"/>
      <c r="J11" s="86"/>
    </row>
    <row r="12" spans="1:10" s="88" customFormat="1">
      <c r="A12" s="89" t="s">
        <v>117</v>
      </c>
      <c r="B12" s="90"/>
      <c r="C12" s="91"/>
      <c r="D12" s="90"/>
      <c r="E12" s="90"/>
      <c r="F12" s="90"/>
      <c r="G12" s="90"/>
      <c r="H12" s="92"/>
      <c r="I12" s="92"/>
      <c r="J12" s="93"/>
    </row>
    <row r="13" spans="1:10" s="88" customFormat="1" ht="38.25" customHeight="1">
      <c r="A13" s="94"/>
      <c r="B13" s="95"/>
      <c r="C13" s="91"/>
      <c r="D13" s="91"/>
      <c r="E13" s="96" t="s">
        <v>58</v>
      </c>
      <c r="F13" s="95" t="s">
        <v>59</v>
      </c>
      <c r="G13" s="92" t="s">
        <v>60</v>
      </c>
      <c r="H13" s="290" t="s">
        <v>61</v>
      </c>
      <c r="I13" s="290"/>
      <c r="J13" s="290"/>
    </row>
    <row r="14" spans="1:10" s="88" customFormat="1" ht="12.75" customHeight="1">
      <c r="A14" s="89" t="s">
        <v>62</v>
      </c>
      <c r="B14" s="90"/>
      <c r="C14" s="91"/>
      <c r="D14" s="91"/>
      <c r="E14" s="91"/>
      <c r="F14" s="90"/>
      <c r="G14" s="90"/>
      <c r="H14" s="90" t="s">
        <v>119</v>
      </c>
      <c r="I14" s="90" t="s">
        <v>120</v>
      </c>
      <c r="J14" s="93" t="s">
        <v>121</v>
      </c>
    </row>
    <row r="15" spans="1:10" s="88" customFormat="1" ht="12.75" customHeight="1">
      <c r="A15" s="89" t="s">
        <v>63</v>
      </c>
      <c r="B15" s="90"/>
      <c r="C15" s="91"/>
      <c r="D15" s="91"/>
      <c r="E15" s="91" t="s">
        <v>64</v>
      </c>
      <c r="F15" s="97">
        <v>3.7999999999999999E-2</v>
      </c>
      <c r="G15" s="90" t="s">
        <v>65</v>
      </c>
      <c r="H15" s="98">
        <v>3.7999999999999999E-2</v>
      </c>
      <c r="I15" s="98">
        <v>4.0099999999999997E-2</v>
      </c>
      <c r="J15" s="99">
        <v>4.6699999999999998E-2</v>
      </c>
    </row>
    <row r="16" spans="1:10" s="88" customFormat="1" ht="15" customHeight="1">
      <c r="A16" s="89" t="s">
        <v>66</v>
      </c>
      <c r="B16" s="90"/>
      <c r="C16" s="91"/>
      <c r="D16" s="91"/>
      <c r="E16" s="91" t="s">
        <v>67</v>
      </c>
      <c r="F16" s="97">
        <v>3.2000000000000002E-3</v>
      </c>
      <c r="G16" s="90" t="s">
        <v>65</v>
      </c>
      <c r="H16" s="98">
        <v>3.2000000000000002E-3</v>
      </c>
      <c r="I16" s="98">
        <v>4.0000000000000001E-3</v>
      </c>
      <c r="J16" s="99">
        <v>7.4000000000000003E-3</v>
      </c>
    </row>
    <row r="17" spans="1:10" s="88" customFormat="1" ht="15" customHeight="1">
      <c r="A17" s="89" t="s">
        <v>68</v>
      </c>
      <c r="B17" s="90"/>
      <c r="C17" s="91"/>
      <c r="D17" s="91"/>
      <c r="E17" s="91" t="s">
        <v>69</v>
      </c>
      <c r="F17" s="97">
        <v>5.0000000000000001E-3</v>
      </c>
      <c r="G17" s="90" t="s">
        <v>65</v>
      </c>
      <c r="H17" s="98">
        <v>5.0000000000000001E-3</v>
      </c>
      <c r="I17" s="98">
        <v>5.5999999999999999E-3</v>
      </c>
      <c r="J17" s="99">
        <v>9.7000000000000003E-3</v>
      </c>
    </row>
    <row r="18" spans="1:10" s="88" customFormat="1" ht="15" customHeight="1">
      <c r="A18" s="89" t="s">
        <v>70</v>
      </c>
      <c r="B18" s="90"/>
      <c r="C18" s="91"/>
      <c r="D18" s="91"/>
      <c r="E18" s="91" t="s">
        <v>71</v>
      </c>
      <c r="F18" s="97">
        <v>1.0200000000000001E-2</v>
      </c>
      <c r="G18" s="90" t="s">
        <v>65</v>
      </c>
      <c r="H18" s="98">
        <v>1.0200000000000001E-2</v>
      </c>
      <c r="I18" s="98">
        <v>1.11E-2</v>
      </c>
      <c r="J18" s="99">
        <v>1.21E-2</v>
      </c>
    </row>
    <row r="19" spans="1:10" s="88" customFormat="1" ht="15" customHeight="1">
      <c r="A19" s="89" t="s">
        <v>72</v>
      </c>
      <c r="B19" s="90"/>
      <c r="C19" s="91"/>
      <c r="D19" s="91"/>
      <c r="E19" s="91" t="s">
        <v>73</v>
      </c>
      <c r="F19" s="97">
        <v>6.7699999999999996E-2</v>
      </c>
      <c r="G19" s="90" t="s">
        <v>65</v>
      </c>
      <c r="H19" s="98">
        <v>6.6400000000000001E-2</v>
      </c>
      <c r="I19" s="98">
        <v>7.2999999999999995E-2</v>
      </c>
      <c r="J19" s="99">
        <v>8.6900000000000005E-2</v>
      </c>
    </row>
    <row r="20" spans="1:10" s="88" customFormat="1" ht="15" customHeight="1">
      <c r="A20" s="89" t="s">
        <v>74</v>
      </c>
      <c r="B20" s="90" t="s">
        <v>75</v>
      </c>
      <c r="C20" s="91"/>
      <c r="D20" s="91"/>
      <c r="E20" s="91" t="s">
        <v>76</v>
      </c>
      <c r="F20" s="97">
        <v>6.4999999999999997E-3</v>
      </c>
      <c r="G20" s="90"/>
      <c r="H20" s="90" t="s">
        <v>77</v>
      </c>
      <c r="I20" s="90"/>
      <c r="J20" s="93"/>
    </row>
    <row r="21" spans="1:10" s="88" customFormat="1" ht="15" customHeight="1">
      <c r="A21" s="89"/>
      <c r="B21" s="90" t="s">
        <v>78</v>
      </c>
      <c r="C21" s="91"/>
      <c r="D21" s="91"/>
      <c r="E21" s="91"/>
      <c r="F21" s="97">
        <v>0.03</v>
      </c>
      <c r="G21" s="90"/>
      <c r="H21" s="90"/>
      <c r="I21" s="90"/>
      <c r="J21" s="93"/>
    </row>
    <row r="22" spans="1:10" s="88" customFormat="1" ht="15" customHeight="1">
      <c r="A22" s="89"/>
      <c r="B22" s="90" t="s">
        <v>79</v>
      </c>
      <c r="C22" s="91"/>
      <c r="D22" s="91"/>
      <c r="E22" s="91"/>
      <c r="F22" s="97">
        <v>0.02</v>
      </c>
      <c r="G22" s="90"/>
      <c r="H22" s="90"/>
      <c r="I22" s="90"/>
      <c r="J22" s="93"/>
    </row>
    <row r="23" spans="1:10" s="88" customFormat="1" ht="15" customHeight="1">
      <c r="A23" s="89"/>
      <c r="B23" s="90" t="s">
        <v>80</v>
      </c>
      <c r="C23" s="91"/>
      <c r="D23" s="91"/>
      <c r="E23" s="91"/>
      <c r="F23" s="97">
        <v>4.4999999999999998E-2</v>
      </c>
      <c r="G23" s="90"/>
      <c r="H23" s="90"/>
      <c r="I23" s="90"/>
      <c r="J23" s="93"/>
    </row>
    <row r="24" spans="1:10" s="88" customFormat="1" ht="15" customHeight="1">
      <c r="A24" s="89" t="s">
        <v>81</v>
      </c>
      <c r="B24" s="90"/>
      <c r="C24" s="91"/>
      <c r="D24" s="91"/>
      <c r="E24" s="91"/>
      <c r="F24" s="97">
        <f>ROUND((1+F15+F16+F17)*(1+F18)*(1+F19)/(1-F20-F21-F22)-1,4)</f>
        <v>0.19600000000000001</v>
      </c>
      <c r="G24" s="90"/>
      <c r="H24" s="98">
        <v>0.19600000000000001</v>
      </c>
      <c r="I24" s="98">
        <v>0.2097</v>
      </c>
      <c r="J24" s="99">
        <v>0.24229999999999999</v>
      </c>
    </row>
    <row r="25" spans="1:10" s="88" customFormat="1" ht="15" customHeight="1">
      <c r="A25" s="89" t="s">
        <v>82</v>
      </c>
      <c r="B25" s="90"/>
      <c r="C25" s="91"/>
      <c r="D25" s="91"/>
      <c r="E25" s="91"/>
      <c r="F25" s="97">
        <f>ROUND((1+F15+F16+F17)*(1+F18)*(1+F19)/(1-F20-F21-F22-F23)-1,4)</f>
        <v>0.25590000000000002</v>
      </c>
      <c r="G25" s="90"/>
      <c r="H25" s="90"/>
      <c r="I25" s="90"/>
      <c r="J25" s="93"/>
    </row>
    <row r="26" spans="1:10" s="88" customFormat="1">
      <c r="A26" s="89"/>
      <c r="B26" s="90"/>
      <c r="C26" s="91"/>
      <c r="D26" s="90"/>
      <c r="E26" s="90"/>
      <c r="F26" s="90"/>
      <c r="G26" s="90"/>
      <c r="H26" s="92"/>
      <c r="I26" s="92"/>
      <c r="J26" s="93"/>
    </row>
    <row r="27" spans="1:10" s="88" customFormat="1">
      <c r="A27" s="89" t="s">
        <v>83</v>
      </c>
      <c r="B27" s="90"/>
      <c r="C27" s="91"/>
      <c r="D27" s="90"/>
      <c r="E27" s="90"/>
      <c r="F27" s="100"/>
      <c r="G27" s="90"/>
      <c r="H27" s="92"/>
      <c r="I27" s="92"/>
      <c r="J27" s="93"/>
    </row>
    <row r="28" spans="1:10" s="88" customFormat="1">
      <c r="A28" s="89"/>
      <c r="B28" s="90"/>
      <c r="C28" s="91"/>
      <c r="D28" s="90"/>
      <c r="E28" s="90"/>
      <c r="F28" s="90"/>
      <c r="G28" s="90"/>
      <c r="H28" s="92"/>
      <c r="I28" s="92"/>
      <c r="J28" s="93"/>
    </row>
    <row r="29" spans="1:10" s="88" customFormat="1">
      <c r="A29" s="89"/>
      <c r="B29" s="90"/>
      <c r="C29" s="91"/>
      <c r="D29" s="90"/>
      <c r="E29" s="90"/>
      <c r="F29" s="90"/>
      <c r="G29" s="90"/>
      <c r="H29" s="92"/>
      <c r="I29" s="92"/>
      <c r="J29" s="93"/>
    </row>
    <row r="30" spans="1:10" s="88" customFormat="1">
      <c r="A30" s="89"/>
      <c r="B30" s="90"/>
      <c r="C30" s="91"/>
      <c r="D30" s="90"/>
      <c r="E30" s="90"/>
      <c r="F30" s="90"/>
      <c r="G30" s="90"/>
      <c r="H30" s="92"/>
      <c r="I30" s="92"/>
      <c r="J30" s="93"/>
    </row>
    <row r="31" spans="1:10" s="88" customFormat="1" ht="12.75" customHeight="1">
      <c r="A31" s="286" t="s">
        <v>84</v>
      </c>
      <c r="B31" s="286"/>
      <c r="C31" s="286"/>
      <c r="D31" s="286"/>
      <c r="E31" s="286"/>
      <c r="F31" s="286"/>
      <c r="G31" s="286"/>
      <c r="H31" s="92"/>
      <c r="I31" s="92"/>
      <c r="J31" s="93"/>
    </row>
    <row r="32" spans="1:10" s="88" customFormat="1">
      <c r="A32" s="286"/>
      <c r="B32" s="286"/>
      <c r="C32" s="286"/>
      <c r="D32" s="286"/>
      <c r="E32" s="286"/>
      <c r="F32" s="286"/>
      <c r="G32" s="286"/>
      <c r="H32" s="92"/>
      <c r="I32" s="92"/>
      <c r="J32" s="93"/>
    </row>
    <row r="33" spans="1:10" s="88" customFormat="1" ht="12.75" customHeight="1">
      <c r="A33" s="101"/>
      <c r="B33" s="102"/>
      <c r="C33" s="103"/>
      <c r="D33" s="103"/>
      <c r="E33" s="103"/>
      <c r="F33" s="103"/>
      <c r="G33" s="92"/>
      <c r="H33" s="92"/>
      <c r="I33" s="92"/>
      <c r="J33" s="93"/>
    </row>
    <row r="34" spans="1:10" s="88" customFormat="1">
      <c r="A34" s="101"/>
      <c r="B34" s="102"/>
      <c r="C34" s="103"/>
      <c r="D34" s="103"/>
      <c r="E34" s="103"/>
      <c r="F34" s="103"/>
      <c r="G34" s="92"/>
      <c r="H34" s="92"/>
      <c r="I34" s="92"/>
      <c r="J34" s="93"/>
    </row>
    <row r="35" spans="1:10" s="88" customFormat="1">
      <c r="A35" s="101"/>
      <c r="B35" s="102"/>
      <c r="C35" s="103"/>
      <c r="D35" s="103"/>
      <c r="E35" s="103"/>
      <c r="F35" s="103"/>
      <c r="G35" s="92"/>
      <c r="H35" s="92"/>
      <c r="I35" s="92"/>
      <c r="J35" s="93"/>
    </row>
    <row r="36" spans="1:10" s="80" customFormat="1">
      <c r="A36" s="104"/>
      <c r="B36" s="105"/>
      <c r="C36" s="106"/>
      <c r="D36" s="106"/>
      <c r="E36" s="106"/>
      <c r="F36" s="106"/>
      <c r="G36" s="107"/>
      <c r="H36" s="107"/>
      <c r="I36" s="107"/>
      <c r="J36" s="108"/>
    </row>
    <row r="37" spans="1:10" s="80" customFormat="1">
      <c r="A37" s="104"/>
      <c r="B37" s="105"/>
      <c r="C37" s="106"/>
      <c r="D37" s="106"/>
      <c r="E37" s="106"/>
      <c r="F37" s="106"/>
      <c r="G37" s="107"/>
      <c r="H37" s="107"/>
      <c r="I37" s="107"/>
      <c r="J37" s="108"/>
    </row>
    <row r="38" spans="1:10" s="80" customFormat="1">
      <c r="A38" s="104"/>
      <c r="B38" s="109"/>
      <c r="C38" s="96"/>
      <c r="D38" s="110"/>
      <c r="E38" s="106"/>
      <c r="F38" s="111"/>
      <c r="G38" s="112"/>
      <c r="H38" s="113"/>
      <c r="I38" s="114"/>
      <c r="J38" s="108"/>
    </row>
    <row r="39" spans="1:10" s="80" customFormat="1">
      <c r="A39" s="115"/>
      <c r="B39" s="116"/>
      <c r="C39" s="90"/>
      <c r="D39" s="96" t="str">
        <f>CCU!C21</f>
        <v>Leonardo da Silva</v>
      </c>
      <c r="E39" s="107"/>
      <c r="F39" s="287" t="s">
        <v>122</v>
      </c>
      <c r="G39" s="287"/>
      <c r="H39" s="287"/>
      <c r="I39" s="96"/>
      <c r="J39" s="108"/>
    </row>
    <row r="40" spans="1:10" s="80" customFormat="1">
      <c r="A40" s="115"/>
      <c r="B40" s="109"/>
      <c r="C40" s="96"/>
      <c r="D40" s="96" t="str">
        <f>CCU!C22</f>
        <v>CREA RJ 2017103206/D</v>
      </c>
      <c r="E40" s="107"/>
      <c r="F40" s="288" t="s">
        <v>123</v>
      </c>
      <c r="G40" s="288"/>
      <c r="H40" s="288"/>
      <c r="I40" s="96"/>
      <c r="J40" s="108"/>
    </row>
    <row r="41" spans="1:10" s="81" customFormat="1" ht="13.5" thickBot="1">
      <c r="A41" s="119"/>
      <c r="B41" s="120"/>
      <c r="C41" s="121"/>
      <c r="D41" s="121"/>
      <c r="E41" s="121"/>
      <c r="F41" s="121"/>
      <c r="G41" s="121"/>
      <c r="H41" s="121"/>
      <c r="I41" s="121"/>
      <c r="J41" s="122"/>
    </row>
  </sheetData>
  <mergeCells count="12">
    <mergeCell ref="A31:G32"/>
    <mergeCell ref="F39:H39"/>
    <mergeCell ref="F40:H40"/>
    <mergeCell ref="A1:J1"/>
    <mergeCell ref="H13:J13"/>
    <mergeCell ref="A5:J6"/>
    <mergeCell ref="A7:D8"/>
    <mergeCell ref="A9:D9"/>
    <mergeCell ref="A2:J4"/>
    <mergeCell ref="E7:J7"/>
    <mergeCell ref="E8:J8"/>
    <mergeCell ref="E9:J9"/>
  </mergeCells>
  <printOptions horizontalCentered="1"/>
  <pageMargins left="0" right="0" top="0" bottom="0" header="0.51180555555555496" footer="0.51180555555555496"/>
  <pageSetup paperSize="9" scale="80" firstPageNumber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K24"/>
  <sheetViews>
    <sheetView showGridLines="0" showZeros="0" zoomScaleNormal="100" workbookViewId="0">
      <selection activeCell="M18" sqref="M18"/>
    </sheetView>
  </sheetViews>
  <sheetFormatPr defaultColWidth="9.140625" defaultRowHeight="12.75"/>
  <cols>
    <col min="1" max="1" width="12.28515625" style="81" customWidth="1"/>
    <col min="2" max="2" width="11.42578125" style="123" customWidth="1"/>
    <col min="3" max="3" width="18.140625" style="81" customWidth="1"/>
    <col min="4" max="4" width="6.28515625" style="81" customWidth="1"/>
    <col min="5" max="5" width="9.140625" style="81" customWidth="1"/>
    <col min="6" max="10" width="12.28515625" style="81" customWidth="1"/>
    <col min="11" max="11" width="10.140625" style="80" customWidth="1"/>
    <col min="12" max="13" width="9.140625" style="81" customWidth="1"/>
    <col min="14" max="14" width="15.28515625" style="81" customWidth="1"/>
    <col min="15" max="1025" width="9.140625" style="81" customWidth="1"/>
    <col min="1026" max="16384" width="9.140625" style="57"/>
  </cols>
  <sheetData>
    <row r="1" spans="1:11">
      <c r="A1" s="251" t="s">
        <v>131</v>
      </c>
      <c r="B1" s="252"/>
      <c r="C1" s="252"/>
      <c r="D1" s="252"/>
      <c r="E1" s="252"/>
      <c r="F1" s="252"/>
      <c r="G1" s="252"/>
      <c r="H1" s="252"/>
      <c r="I1" s="252"/>
      <c r="J1" s="253"/>
    </row>
    <row r="2" spans="1:11">
      <c r="A2" s="254"/>
      <c r="B2" s="255"/>
      <c r="C2" s="255"/>
      <c r="D2" s="255"/>
      <c r="E2" s="255"/>
      <c r="F2" s="255"/>
      <c r="G2" s="255"/>
      <c r="H2" s="255"/>
      <c r="I2" s="255"/>
      <c r="J2" s="256"/>
    </row>
    <row r="3" spans="1:11" ht="13.5" thickBot="1">
      <c r="A3" s="257"/>
      <c r="B3" s="258"/>
      <c r="C3" s="258"/>
      <c r="D3" s="258"/>
      <c r="E3" s="258"/>
      <c r="F3" s="258"/>
      <c r="G3" s="258"/>
      <c r="H3" s="258"/>
      <c r="I3" s="258"/>
      <c r="J3" s="259"/>
    </row>
    <row r="4" spans="1:11">
      <c r="A4" s="260" t="s">
        <v>19</v>
      </c>
      <c r="B4" s="261"/>
      <c r="C4" s="261"/>
      <c r="D4" s="261"/>
      <c r="E4" s="261"/>
      <c r="F4" s="261"/>
      <c r="G4" s="261"/>
      <c r="H4" s="261"/>
      <c r="I4" s="261"/>
      <c r="J4" s="262"/>
    </row>
    <row r="5" spans="1:11" ht="13.5" thickBot="1">
      <c r="A5" s="263"/>
      <c r="B5" s="264"/>
      <c r="C5" s="264"/>
      <c r="D5" s="264"/>
      <c r="E5" s="264"/>
      <c r="F5" s="264"/>
      <c r="G5" s="264"/>
      <c r="H5" s="264"/>
      <c r="I5" s="264"/>
      <c r="J5" s="265"/>
    </row>
    <row r="6" spans="1:11" ht="34.5" customHeight="1">
      <c r="A6" s="291" t="s">
        <v>96</v>
      </c>
      <c r="B6" s="292"/>
      <c r="C6" s="292"/>
      <c r="D6" s="292"/>
      <c r="E6" s="297" t="s">
        <v>116</v>
      </c>
      <c r="F6" s="298"/>
      <c r="G6" s="298"/>
      <c r="H6" s="298"/>
      <c r="I6" s="298"/>
      <c r="J6" s="299"/>
    </row>
    <row r="7" spans="1:11" ht="15">
      <c r="A7" s="293"/>
      <c r="B7" s="294"/>
      <c r="C7" s="294"/>
      <c r="D7" s="294"/>
      <c r="E7" s="300" t="s">
        <v>132</v>
      </c>
      <c r="F7" s="294"/>
      <c r="G7" s="294"/>
      <c r="H7" s="294"/>
      <c r="I7" s="294"/>
      <c r="J7" s="301"/>
    </row>
    <row r="8" spans="1:11" ht="15.75" thickBot="1">
      <c r="A8" s="295" t="s">
        <v>97</v>
      </c>
      <c r="B8" s="296"/>
      <c r="C8" s="296"/>
      <c r="D8" s="296"/>
      <c r="E8" s="302" t="s">
        <v>98</v>
      </c>
      <c r="F8" s="239"/>
      <c r="G8" s="239"/>
      <c r="H8" s="239"/>
      <c r="I8" s="239"/>
      <c r="J8" s="240"/>
    </row>
    <row r="9" spans="1:11" s="88" customFormat="1" ht="3.75" customHeight="1" thickBot="1">
      <c r="K9" s="87"/>
    </row>
    <row r="10" spans="1:11" s="81" customFormat="1" ht="15.75" thickBot="1">
      <c r="A10" s="308" t="s">
        <v>90</v>
      </c>
      <c r="B10" s="308"/>
      <c r="C10" s="308"/>
      <c r="D10" s="308"/>
      <c r="E10" s="308"/>
      <c r="F10" s="308"/>
      <c r="G10" s="308"/>
      <c r="H10" s="308"/>
      <c r="I10" s="308"/>
      <c r="J10" s="308"/>
      <c r="K10" s="80"/>
    </row>
    <row r="11" spans="1:11" s="81" customFormat="1" ht="14.25" customHeight="1">
      <c r="A11" s="309" t="s">
        <v>124</v>
      </c>
      <c r="B11" s="309"/>
      <c r="C11" s="309"/>
      <c r="D11" s="309"/>
      <c r="E11" s="309"/>
      <c r="F11" s="309"/>
      <c r="G11" s="309"/>
      <c r="H11" s="309"/>
      <c r="I11" s="309"/>
      <c r="J11" s="309"/>
      <c r="K11" s="80"/>
    </row>
    <row r="12" spans="1:11" s="81" customFormat="1" ht="14.25">
      <c r="A12" s="304" t="s">
        <v>125</v>
      </c>
      <c r="B12" s="304"/>
      <c r="C12" s="304"/>
      <c r="D12" s="304"/>
      <c r="E12" s="304"/>
      <c r="F12" s="304"/>
      <c r="G12" s="304"/>
      <c r="H12" s="304"/>
      <c r="I12" s="304"/>
      <c r="J12" s="304"/>
      <c r="K12" s="80"/>
    </row>
    <row r="13" spans="1:11" s="81" customFormat="1" ht="14.25">
      <c r="A13" s="125" t="s">
        <v>4</v>
      </c>
      <c r="B13" s="126" t="s">
        <v>91</v>
      </c>
      <c r="C13" s="305" t="s">
        <v>10</v>
      </c>
      <c r="D13" s="305"/>
      <c r="E13" s="305"/>
      <c r="F13" s="305"/>
      <c r="G13" s="126" t="s">
        <v>92</v>
      </c>
      <c r="H13" s="127" t="s">
        <v>93</v>
      </c>
      <c r="I13" s="128" t="s">
        <v>94</v>
      </c>
      <c r="J13" s="129" t="s">
        <v>16</v>
      </c>
      <c r="K13" s="80"/>
    </row>
    <row r="14" spans="1:11" s="81" customFormat="1" ht="31.5" customHeight="1">
      <c r="A14" s="125">
        <v>88316</v>
      </c>
      <c r="B14" s="126" t="s">
        <v>55</v>
      </c>
      <c r="C14" s="306" t="s">
        <v>126</v>
      </c>
      <c r="D14" s="306"/>
      <c r="E14" s="306"/>
      <c r="F14" s="306"/>
      <c r="G14" s="126" t="s">
        <v>127</v>
      </c>
      <c r="H14" s="127">
        <v>2.7799999999999998E-2</v>
      </c>
      <c r="I14" s="128">
        <v>13.23</v>
      </c>
      <c r="J14" s="130">
        <f>ROUND(I14*H14,2)</f>
        <v>0.37</v>
      </c>
      <c r="K14" s="80"/>
    </row>
    <row r="15" spans="1:11" s="81" customFormat="1" ht="51" customHeight="1">
      <c r="A15" s="125">
        <v>72840</v>
      </c>
      <c r="B15" s="126" t="s">
        <v>55</v>
      </c>
      <c r="C15" s="306" t="s">
        <v>128</v>
      </c>
      <c r="D15" s="306"/>
      <c r="E15" s="306"/>
      <c r="F15" s="306"/>
      <c r="G15" s="126" t="s">
        <v>129</v>
      </c>
      <c r="H15" s="127">
        <v>6.2600000000000003E-2</v>
      </c>
      <c r="I15" s="128">
        <v>0.51</v>
      </c>
      <c r="J15" s="130">
        <f>ROUND(I15*H15,2)</f>
        <v>0.03</v>
      </c>
      <c r="K15" s="80"/>
    </row>
    <row r="16" spans="1:11" s="81" customFormat="1" ht="14.25">
      <c r="A16" s="307" t="s">
        <v>95</v>
      </c>
      <c r="B16" s="307"/>
      <c r="C16" s="307"/>
      <c r="D16" s="307"/>
      <c r="E16" s="307"/>
      <c r="F16" s="307"/>
      <c r="G16" s="307"/>
      <c r="H16" s="307"/>
      <c r="I16" s="307"/>
      <c r="J16" s="131">
        <f>SUM(J14:J15)</f>
        <v>0.4</v>
      </c>
      <c r="K16" s="80"/>
    </row>
    <row r="17" spans="1:1025" s="80" customFormat="1" ht="14.25">
      <c r="A17" s="303" t="s">
        <v>163</v>
      </c>
      <c r="B17" s="303"/>
      <c r="C17" s="303"/>
      <c r="D17" s="303"/>
      <c r="E17" s="303"/>
      <c r="F17" s="303"/>
      <c r="G17" s="303"/>
      <c r="H17" s="303"/>
      <c r="I17" s="303"/>
      <c r="J17" s="303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  <c r="IR17" s="81"/>
      <c r="IS17" s="81"/>
      <c r="IT17" s="81"/>
      <c r="IU17" s="81"/>
      <c r="IV17" s="81"/>
      <c r="IW17" s="81"/>
      <c r="IX17" s="81"/>
      <c r="IY17" s="81"/>
      <c r="IZ17" s="81"/>
      <c r="JA17" s="81"/>
      <c r="JB17" s="81"/>
      <c r="JC17" s="81"/>
      <c r="JD17" s="81"/>
      <c r="JE17" s="81"/>
      <c r="JF17" s="81"/>
      <c r="JG17" s="81"/>
      <c r="JH17" s="81"/>
      <c r="JI17" s="81"/>
      <c r="JJ17" s="81"/>
      <c r="JK17" s="81"/>
      <c r="JL17" s="81"/>
      <c r="JM17" s="81"/>
      <c r="JN17" s="81"/>
      <c r="JO17" s="81"/>
      <c r="JP17" s="81"/>
      <c r="JQ17" s="81"/>
      <c r="JR17" s="81"/>
      <c r="JS17" s="81"/>
      <c r="JT17" s="81"/>
      <c r="JU17" s="81"/>
      <c r="JV17" s="81"/>
      <c r="JW17" s="81"/>
      <c r="JX17" s="81"/>
      <c r="JY17" s="81"/>
      <c r="JZ17" s="81"/>
      <c r="KA17" s="81"/>
      <c r="KB17" s="81"/>
      <c r="KC17" s="81"/>
      <c r="KD17" s="81"/>
      <c r="KE17" s="81"/>
      <c r="KF17" s="81"/>
      <c r="KG17" s="81"/>
      <c r="KH17" s="81"/>
      <c r="KI17" s="81"/>
      <c r="KJ17" s="81"/>
      <c r="KK17" s="81"/>
      <c r="KL17" s="81"/>
      <c r="KM17" s="81"/>
      <c r="KN17" s="81"/>
      <c r="KO17" s="81"/>
      <c r="KP17" s="81"/>
      <c r="KQ17" s="81"/>
      <c r="KR17" s="81"/>
      <c r="KS17" s="81"/>
      <c r="KT17" s="81"/>
      <c r="KU17" s="81"/>
      <c r="KV17" s="81"/>
      <c r="KW17" s="81"/>
      <c r="KX17" s="81"/>
      <c r="KY17" s="81"/>
      <c r="KZ17" s="81"/>
      <c r="LA17" s="81"/>
      <c r="LB17" s="81"/>
      <c r="LC17" s="81"/>
      <c r="LD17" s="81"/>
      <c r="LE17" s="81"/>
      <c r="LF17" s="81"/>
      <c r="LG17" s="81"/>
      <c r="LH17" s="81"/>
      <c r="LI17" s="81"/>
      <c r="LJ17" s="81"/>
      <c r="LK17" s="81"/>
      <c r="LL17" s="81"/>
      <c r="LM17" s="81"/>
      <c r="LN17" s="81"/>
      <c r="LO17" s="81"/>
      <c r="LP17" s="81"/>
      <c r="LQ17" s="81"/>
      <c r="LR17" s="81"/>
      <c r="LS17" s="81"/>
      <c r="LT17" s="81"/>
      <c r="LU17" s="81"/>
      <c r="LV17" s="81"/>
      <c r="LW17" s="81"/>
      <c r="LX17" s="81"/>
      <c r="LY17" s="81"/>
      <c r="LZ17" s="81"/>
      <c r="MA17" s="81"/>
      <c r="MB17" s="81"/>
      <c r="MC17" s="81"/>
      <c r="MD17" s="81"/>
      <c r="ME17" s="81"/>
      <c r="MF17" s="81"/>
      <c r="MG17" s="81"/>
      <c r="MH17" s="81"/>
      <c r="MI17" s="81"/>
      <c r="MJ17" s="81"/>
      <c r="MK17" s="81"/>
      <c r="ML17" s="81"/>
      <c r="MM17" s="81"/>
      <c r="MN17" s="81"/>
      <c r="MO17" s="81"/>
      <c r="MP17" s="81"/>
      <c r="MQ17" s="81"/>
      <c r="MR17" s="81"/>
      <c r="MS17" s="81"/>
      <c r="MT17" s="81"/>
      <c r="MU17" s="81"/>
      <c r="MV17" s="81"/>
      <c r="MW17" s="81"/>
      <c r="MX17" s="81"/>
      <c r="MY17" s="81"/>
      <c r="MZ17" s="81"/>
      <c r="NA17" s="81"/>
      <c r="NB17" s="81"/>
      <c r="NC17" s="81"/>
      <c r="ND17" s="81"/>
      <c r="NE17" s="81"/>
      <c r="NF17" s="81"/>
      <c r="NG17" s="81"/>
      <c r="NH17" s="81"/>
      <c r="NI17" s="81"/>
      <c r="NJ17" s="81"/>
      <c r="NK17" s="81"/>
      <c r="NL17" s="81"/>
      <c r="NM17" s="81"/>
      <c r="NN17" s="81"/>
      <c r="NO17" s="81"/>
      <c r="NP17" s="81"/>
      <c r="NQ17" s="81"/>
      <c r="NR17" s="81"/>
      <c r="NS17" s="81"/>
      <c r="NT17" s="81"/>
      <c r="NU17" s="81"/>
      <c r="NV17" s="81"/>
      <c r="NW17" s="81"/>
      <c r="NX17" s="81"/>
      <c r="NY17" s="81"/>
      <c r="NZ17" s="81"/>
      <c r="OA17" s="81"/>
      <c r="OB17" s="81"/>
      <c r="OC17" s="81"/>
      <c r="OD17" s="81"/>
      <c r="OE17" s="81"/>
      <c r="OF17" s="81"/>
      <c r="OG17" s="81"/>
      <c r="OH17" s="81"/>
      <c r="OI17" s="81"/>
      <c r="OJ17" s="81"/>
      <c r="OK17" s="81"/>
      <c r="OL17" s="81"/>
      <c r="OM17" s="81"/>
      <c r="ON17" s="81"/>
      <c r="OO17" s="81"/>
      <c r="OP17" s="81"/>
      <c r="OQ17" s="81"/>
      <c r="OR17" s="81"/>
      <c r="OS17" s="81"/>
      <c r="OT17" s="81"/>
      <c r="OU17" s="81"/>
      <c r="OV17" s="81"/>
      <c r="OW17" s="81"/>
      <c r="OX17" s="81"/>
      <c r="OY17" s="81"/>
      <c r="OZ17" s="81"/>
      <c r="PA17" s="81"/>
      <c r="PB17" s="81"/>
      <c r="PC17" s="81"/>
      <c r="PD17" s="81"/>
      <c r="PE17" s="81"/>
      <c r="PF17" s="81"/>
      <c r="PG17" s="81"/>
      <c r="PH17" s="81"/>
      <c r="PI17" s="81"/>
      <c r="PJ17" s="81"/>
      <c r="PK17" s="81"/>
      <c r="PL17" s="81"/>
      <c r="PM17" s="81"/>
      <c r="PN17" s="81"/>
      <c r="PO17" s="81"/>
      <c r="PP17" s="81"/>
      <c r="PQ17" s="81"/>
      <c r="PR17" s="81"/>
      <c r="PS17" s="81"/>
      <c r="PT17" s="81"/>
      <c r="PU17" s="81"/>
      <c r="PV17" s="81"/>
      <c r="PW17" s="81"/>
      <c r="PX17" s="81"/>
      <c r="PY17" s="81"/>
      <c r="PZ17" s="81"/>
      <c r="QA17" s="81"/>
      <c r="QB17" s="81"/>
      <c r="QC17" s="81"/>
      <c r="QD17" s="81"/>
      <c r="QE17" s="81"/>
      <c r="QF17" s="81"/>
      <c r="QG17" s="81"/>
      <c r="QH17" s="81"/>
      <c r="QI17" s="81"/>
      <c r="QJ17" s="81"/>
      <c r="QK17" s="81"/>
      <c r="QL17" s="81"/>
      <c r="QM17" s="81"/>
      <c r="QN17" s="81"/>
      <c r="QO17" s="81"/>
      <c r="QP17" s="81"/>
      <c r="QQ17" s="81"/>
      <c r="QR17" s="81"/>
      <c r="QS17" s="81"/>
      <c r="QT17" s="81"/>
      <c r="QU17" s="81"/>
      <c r="QV17" s="81"/>
      <c r="QW17" s="81"/>
      <c r="QX17" s="81"/>
      <c r="QY17" s="81"/>
      <c r="QZ17" s="81"/>
      <c r="RA17" s="81"/>
      <c r="RB17" s="81"/>
      <c r="RC17" s="81"/>
      <c r="RD17" s="81"/>
      <c r="RE17" s="81"/>
      <c r="RF17" s="81"/>
      <c r="RG17" s="81"/>
      <c r="RH17" s="81"/>
      <c r="RI17" s="81"/>
      <c r="RJ17" s="81"/>
      <c r="RK17" s="81"/>
      <c r="RL17" s="81"/>
      <c r="RM17" s="81"/>
      <c r="RN17" s="81"/>
      <c r="RO17" s="81"/>
      <c r="RP17" s="81"/>
      <c r="RQ17" s="81"/>
      <c r="RR17" s="81"/>
      <c r="RS17" s="81"/>
      <c r="RT17" s="81"/>
      <c r="RU17" s="81"/>
      <c r="RV17" s="81"/>
      <c r="RW17" s="81"/>
      <c r="RX17" s="81"/>
      <c r="RY17" s="81"/>
      <c r="RZ17" s="81"/>
      <c r="SA17" s="81"/>
      <c r="SB17" s="81"/>
      <c r="SC17" s="81"/>
      <c r="SD17" s="81"/>
      <c r="SE17" s="81"/>
      <c r="SF17" s="81"/>
      <c r="SG17" s="81"/>
      <c r="SH17" s="81"/>
      <c r="SI17" s="81"/>
      <c r="SJ17" s="81"/>
      <c r="SK17" s="81"/>
      <c r="SL17" s="81"/>
      <c r="SM17" s="81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1"/>
      <c r="TB17" s="81"/>
      <c r="TC17" s="81"/>
      <c r="TD17" s="81"/>
      <c r="TE17" s="81"/>
      <c r="TF17" s="81"/>
      <c r="TG17" s="81"/>
      <c r="TH17" s="81"/>
      <c r="TI17" s="81"/>
      <c r="TJ17" s="81"/>
      <c r="TK17" s="81"/>
      <c r="TL17" s="81"/>
      <c r="TM17" s="81"/>
      <c r="TN17" s="81"/>
      <c r="TO17" s="81"/>
      <c r="TP17" s="81"/>
      <c r="TQ17" s="81"/>
      <c r="TR17" s="81"/>
      <c r="TS17" s="81"/>
      <c r="TT17" s="81"/>
      <c r="TU17" s="81"/>
      <c r="TV17" s="81"/>
      <c r="TW17" s="81"/>
      <c r="TX17" s="81"/>
      <c r="TY17" s="81"/>
      <c r="TZ17" s="81"/>
      <c r="UA17" s="81"/>
      <c r="UB17" s="81"/>
      <c r="UC17" s="81"/>
      <c r="UD17" s="81"/>
      <c r="UE17" s="81"/>
      <c r="UF17" s="81"/>
      <c r="UG17" s="81"/>
      <c r="UH17" s="81"/>
      <c r="UI17" s="81"/>
      <c r="UJ17" s="81"/>
      <c r="UK17" s="81"/>
      <c r="UL17" s="81"/>
      <c r="UM17" s="81"/>
      <c r="UN17" s="81"/>
      <c r="UO17" s="81"/>
      <c r="UP17" s="81"/>
      <c r="UQ17" s="81"/>
      <c r="UR17" s="81"/>
      <c r="US17" s="81"/>
      <c r="UT17" s="81"/>
      <c r="UU17" s="81"/>
      <c r="UV17" s="81"/>
      <c r="UW17" s="81"/>
      <c r="UX17" s="81"/>
      <c r="UY17" s="81"/>
      <c r="UZ17" s="81"/>
      <c r="VA17" s="81"/>
      <c r="VB17" s="81"/>
      <c r="VC17" s="81"/>
      <c r="VD17" s="81"/>
      <c r="VE17" s="81"/>
      <c r="VF17" s="81"/>
      <c r="VG17" s="81"/>
      <c r="VH17" s="81"/>
      <c r="VI17" s="81"/>
      <c r="VJ17" s="81"/>
      <c r="VK17" s="81"/>
      <c r="VL17" s="81"/>
      <c r="VM17" s="81"/>
      <c r="VN17" s="81"/>
      <c r="VO17" s="81"/>
      <c r="VP17" s="81"/>
      <c r="VQ17" s="81"/>
      <c r="VR17" s="81"/>
      <c r="VS17" s="81"/>
      <c r="VT17" s="81"/>
      <c r="VU17" s="81"/>
      <c r="VV17" s="81"/>
      <c r="VW17" s="81"/>
      <c r="VX17" s="81"/>
      <c r="VY17" s="81"/>
      <c r="VZ17" s="81"/>
      <c r="WA17" s="81"/>
      <c r="WB17" s="81"/>
      <c r="WC17" s="81"/>
      <c r="WD17" s="81"/>
      <c r="WE17" s="81"/>
      <c r="WF17" s="81"/>
      <c r="WG17" s="81"/>
      <c r="WH17" s="81"/>
      <c r="WI17" s="81"/>
      <c r="WJ17" s="81"/>
      <c r="WK17" s="81"/>
      <c r="WL17" s="81"/>
      <c r="WM17" s="81"/>
      <c r="WN17" s="81"/>
      <c r="WO17" s="81"/>
      <c r="WP17" s="81"/>
      <c r="WQ17" s="81"/>
      <c r="WR17" s="81"/>
      <c r="WS17" s="81"/>
      <c r="WT17" s="81"/>
      <c r="WU17" s="81"/>
      <c r="WV17" s="81"/>
      <c r="WW17" s="81"/>
      <c r="WX17" s="81"/>
      <c r="WY17" s="81"/>
      <c r="WZ17" s="81"/>
      <c r="XA17" s="81"/>
      <c r="XB17" s="81"/>
      <c r="XC17" s="81"/>
      <c r="XD17" s="81"/>
      <c r="XE17" s="81"/>
      <c r="XF17" s="81"/>
      <c r="XG17" s="81"/>
      <c r="XH17" s="81"/>
      <c r="XI17" s="81"/>
      <c r="XJ17" s="81"/>
      <c r="XK17" s="81"/>
      <c r="XL17" s="81"/>
      <c r="XM17" s="81"/>
      <c r="XN17" s="81"/>
      <c r="XO17" s="81"/>
      <c r="XP17" s="81"/>
      <c r="XQ17" s="81"/>
      <c r="XR17" s="81"/>
      <c r="XS17" s="81"/>
      <c r="XT17" s="81"/>
      <c r="XU17" s="81"/>
      <c r="XV17" s="81"/>
      <c r="XW17" s="81"/>
      <c r="XX17" s="81"/>
      <c r="XY17" s="81"/>
      <c r="XZ17" s="81"/>
      <c r="YA17" s="81"/>
      <c r="YB17" s="81"/>
      <c r="YC17" s="81"/>
      <c r="YD17" s="81"/>
      <c r="YE17" s="81"/>
      <c r="YF17" s="81"/>
      <c r="YG17" s="81"/>
      <c r="YH17" s="81"/>
      <c r="YI17" s="81"/>
      <c r="YJ17" s="81"/>
      <c r="YK17" s="81"/>
      <c r="YL17" s="81"/>
      <c r="YM17" s="81"/>
      <c r="YN17" s="81"/>
      <c r="YO17" s="81"/>
      <c r="YP17" s="81"/>
      <c r="YQ17" s="81"/>
      <c r="YR17" s="81"/>
      <c r="YS17" s="81"/>
      <c r="YT17" s="81"/>
      <c r="YU17" s="81"/>
      <c r="YV17" s="81"/>
      <c r="YW17" s="81"/>
      <c r="YX17" s="81"/>
      <c r="YY17" s="81"/>
      <c r="YZ17" s="81"/>
      <c r="ZA17" s="81"/>
      <c r="ZB17" s="81"/>
      <c r="ZC17" s="81"/>
      <c r="ZD17" s="81"/>
      <c r="ZE17" s="81"/>
      <c r="ZF17" s="81"/>
      <c r="ZG17" s="81"/>
      <c r="ZH17" s="81"/>
      <c r="ZI17" s="81"/>
      <c r="ZJ17" s="81"/>
      <c r="ZK17" s="81"/>
      <c r="ZL17" s="81"/>
      <c r="ZM17" s="81"/>
      <c r="ZN17" s="81"/>
      <c r="ZO17" s="81"/>
      <c r="ZP17" s="81"/>
      <c r="ZQ17" s="81"/>
      <c r="ZR17" s="81"/>
      <c r="ZS17" s="81"/>
      <c r="ZT17" s="81"/>
      <c r="ZU17" s="81"/>
      <c r="ZV17" s="81"/>
      <c r="ZW17" s="81"/>
      <c r="ZX17" s="81"/>
      <c r="ZY17" s="81"/>
      <c r="ZZ17" s="81"/>
      <c r="AAA17" s="81"/>
      <c r="AAB17" s="81"/>
      <c r="AAC17" s="81"/>
      <c r="AAD17" s="81"/>
      <c r="AAE17" s="81"/>
      <c r="AAF17" s="81"/>
      <c r="AAG17" s="81"/>
      <c r="AAH17" s="81"/>
      <c r="AAI17" s="81"/>
      <c r="AAJ17" s="81"/>
      <c r="AAK17" s="81"/>
      <c r="AAL17" s="81"/>
      <c r="AAM17" s="81"/>
      <c r="AAN17" s="81"/>
      <c r="AAO17" s="81"/>
      <c r="AAP17" s="81"/>
      <c r="AAQ17" s="81"/>
      <c r="AAR17" s="81"/>
      <c r="AAS17" s="81"/>
      <c r="AAT17" s="81"/>
      <c r="AAU17" s="81"/>
      <c r="AAV17" s="81"/>
      <c r="AAW17" s="81"/>
      <c r="AAX17" s="81"/>
      <c r="AAY17" s="81"/>
      <c r="AAZ17" s="81"/>
      <c r="ABA17" s="81"/>
      <c r="ABB17" s="81"/>
      <c r="ABC17" s="81"/>
      <c r="ABD17" s="81"/>
      <c r="ABE17" s="81"/>
      <c r="ABF17" s="81"/>
      <c r="ABG17" s="81"/>
      <c r="ABH17" s="81"/>
      <c r="ABI17" s="81"/>
      <c r="ABJ17" s="81"/>
      <c r="ABK17" s="81"/>
      <c r="ABL17" s="81"/>
      <c r="ABM17" s="81"/>
      <c r="ABN17" s="81"/>
      <c r="ABO17" s="81"/>
      <c r="ABP17" s="81"/>
      <c r="ABQ17" s="81"/>
      <c r="ABR17" s="81"/>
      <c r="ABS17" s="81"/>
      <c r="ABT17" s="81"/>
      <c r="ABU17" s="81"/>
      <c r="ABV17" s="81"/>
      <c r="ABW17" s="81"/>
      <c r="ABX17" s="81"/>
      <c r="ABY17" s="81"/>
      <c r="ABZ17" s="81"/>
      <c r="ACA17" s="81"/>
      <c r="ACB17" s="81"/>
      <c r="ACC17" s="81"/>
      <c r="ACD17" s="81"/>
      <c r="ACE17" s="81"/>
      <c r="ACF17" s="81"/>
      <c r="ACG17" s="81"/>
      <c r="ACH17" s="81"/>
      <c r="ACI17" s="81"/>
      <c r="ACJ17" s="81"/>
      <c r="ACK17" s="81"/>
      <c r="ACL17" s="81"/>
      <c r="ACM17" s="81"/>
      <c r="ACN17" s="81"/>
      <c r="ACO17" s="81"/>
      <c r="ACP17" s="81"/>
      <c r="ACQ17" s="81"/>
      <c r="ACR17" s="81"/>
      <c r="ACS17" s="81"/>
      <c r="ACT17" s="81"/>
      <c r="ACU17" s="81"/>
      <c r="ACV17" s="81"/>
      <c r="ACW17" s="81"/>
      <c r="ACX17" s="81"/>
      <c r="ACY17" s="81"/>
      <c r="ACZ17" s="81"/>
      <c r="ADA17" s="81"/>
      <c r="ADB17" s="81"/>
      <c r="ADC17" s="81"/>
      <c r="ADD17" s="81"/>
      <c r="ADE17" s="81"/>
      <c r="ADF17" s="81"/>
      <c r="ADG17" s="81"/>
      <c r="ADH17" s="81"/>
      <c r="ADI17" s="81"/>
      <c r="ADJ17" s="81"/>
      <c r="ADK17" s="81"/>
      <c r="ADL17" s="81"/>
      <c r="ADM17" s="81"/>
      <c r="ADN17" s="81"/>
      <c r="ADO17" s="81"/>
      <c r="ADP17" s="81"/>
      <c r="ADQ17" s="81"/>
      <c r="ADR17" s="81"/>
      <c r="ADS17" s="81"/>
      <c r="ADT17" s="81"/>
      <c r="ADU17" s="81"/>
      <c r="ADV17" s="81"/>
      <c r="ADW17" s="81"/>
      <c r="ADX17" s="81"/>
      <c r="ADY17" s="81"/>
      <c r="ADZ17" s="81"/>
      <c r="AEA17" s="81"/>
      <c r="AEB17" s="81"/>
      <c r="AEC17" s="81"/>
      <c r="AED17" s="81"/>
      <c r="AEE17" s="81"/>
      <c r="AEF17" s="81"/>
      <c r="AEG17" s="81"/>
      <c r="AEH17" s="81"/>
      <c r="AEI17" s="81"/>
      <c r="AEJ17" s="81"/>
      <c r="AEK17" s="81"/>
      <c r="AEL17" s="81"/>
      <c r="AEM17" s="81"/>
      <c r="AEN17" s="81"/>
      <c r="AEO17" s="81"/>
      <c r="AEP17" s="81"/>
      <c r="AEQ17" s="81"/>
      <c r="AER17" s="81"/>
      <c r="AES17" s="81"/>
      <c r="AET17" s="81"/>
      <c r="AEU17" s="81"/>
      <c r="AEV17" s="81"/>
      <c r="AEW17" s="81"/>
      <c r="AEX17" s="81"/>
      <c r="AEY17" s="81"/>
      <c r="AEZ17" s="81"/>
      <c r="AFA17" s="81"/>
      <c r="AFB17" s="81"/>
      <c r="AFC17" s="81"/>
      <c r="AFD17" s="81"/>
      <c r="AFE17" s="81"/>
      <c r="AFF17" s="81"/>
      <c r="AFG17" s="81"/>
      <c r="AFH17" s="81"/>
      <c r="AFI17" s="81"/>
      <c r="AFJ17" s="81"/>
      <c r="AFK17" s="81"/>
      <c r="AFL17" s="81"/>
      <c r="AFM17" s="81"/>
      <c r="AFN17" s="81"/>
      <c r="AFO17" s="81"/>
      <c r="AFP17" s="81"/>
      <c r="AFQ17" s="81"/>
      <c r="AFR17" s="81"/>
      <c r="AFS17" s="81"/>
      <c r="AFT17" s="81"/>
      <c r="AFU17" s="81"/>
      <c r="AFV17" s="81"/>
      <c r="AFW17" s="81"/>
      <c r="AFX17" s="81"/>
      <c r="AFY17" s="81"/>
      <c r="AFZ17" s="81"/>
      <c r="AGA17" s="81"/>
      <c r="AGB17" s="81"/>
      <c r="AGC17" s="81"/>
      <c r="AGD17" s="81"/>
      <c r="AGE17" s="81"/>
      <c r="AGF17" s="81"/>
      <c r="AGG17" s="81"/>
      <c r="AGH17" s="81"/>
      <c r="AGI17" s="81"/>
      <c r="AGJ17" s="81"/>
      <c r="AGK17" s="81"/>
      <c r="AGL17" s="81"/>
      <c r="AGM17" s="81"/>
      <c r="AGN17" s="81"/>
      <c r="AGO17" s="81"/>
      <c r="AGP17" s="81"/>
      <c r="AGQ17" s="81"/>
      <c r="AGR17" s="81"/>
      <c r="AGS17" s="81"/>
      <c r="AGT17" s="81"/>
      <c r="AGU17" s="81"/>
      <c r="AGV17" s="81"/>
      <c r="AGW17" s="81"/>
      <c r="AGX17" s="81"/>
      <c r="AGY17" s="81"/>
      <c r="AGZ17" s="81"/>
      <c r="AHA17" s="81"/>
      <c r="AHB17" s="81"/>
      <c r="AHC17" s="81"/>
      <c r="AHD17" s="81"/>
      <c r="AHE17" s="81"/>
      <c r="AHF17" s="81"/>
      <c r="AHG17" s="81"/>
      <c r="AHH17" s="81"/>
      <c r="AHI17" s="81"/>
      <c r="AHJ17" s="81"/>
      <c r="AHK17" s="81"/>
      <c r="AHL17" s="81"/>
      <c r="AHM17" s="81"/>
      <c r="AHN17" s="81"/>
      <c r="AHO17" s="81"/>
      <c r="AHP17" s="81"/>
      <c r="AHQ17" s="81"/>
      <c r="AHR17" s="81"/>
      <c r="AHS17" s="81"/>
      <c r="AHT17" s="81"/>
      <c r="AHU17" s="81"/>
      <c r="AHV17" s="81"/>
      <c r="AHW17" s="81"/>
      <c r="AHX17" s="81"/>
      <c r="AHY17" s="81"/>
      <c r="AHZ17" s="81"/>
      <c r="AIA17" s="81"/>
      <c r="AIB17" s="81"/>
      <c r="AIC17" s="81"/>
      <c r="AID17" s="81"/>
      <c r="AIE17" s="81"/>
      <c r="AIF17" s="81"/>
      <c r="AIG17" s="81"/>
      <c r="AIH17" s="81"/>
      <c r="AII17" s="81"/>
      <c r="AIJ17" s="81"/>
      <c r="AIK17" s="81"/>
      <c r="AIL17" s="81"/>
      <c r="AIM17" s="81"/>
      <c r="AIN17" s="81"/>
      <c r="AIO17" s="81"/>
      <c r="AIP17" s="81"/>
      <c r="AIQ17" s="81"/>
      <c r="AIR17" s="81"/>
      <c r="AIS17" s="81"/>
      <c r="AIT17" s="81"/>
      <c r="AIU17" s="81"/>
      <c r="AIV17" s="81"/>
      <c r="AIW17" s="81"/>
      <c r="AIX17" s="81"/>
      <c r="AIY17" s="81"/>
      <c r="AIZ17" s="81"/>
      <c r="AJA17" s="81"/>
      <c r="AJB17" s="81"/>
      <c r="AJC17" s="81"/>
      <c r="AJD17" s="81"/>
      <c r="AJE17" s="81"/>
      <c r="AJF17" s="81"/>
      <c r="AJG17" s="81"/>
      <c r="AJH17" s="81"/>
      <c r="AJI17" s="81"/>
      <c r="AJJ17" s="81"/>
      <c r="AJK17" s="81"/>
      <c r="AJL17" s="81"/>
      <c r="AJM17" s="81"/>
      <c r="AJN17" s="81"/>
      <c r="AJO17" s="81"/>
      <c r="AJP17" s="81"/>
      <c r="AJQ17" s="81"/>
      <c r="AJR17" s="81"/>
      <c r="AJS17" s="81"/>
      <c r="AJT17" s="81"/>
      <c r="AJU17" s="81"/>
      <c r="AJV17" s="81"/>
      <c r="AJW17" s="81"/>
      <c r="AJX17" s="81"/>
      <c r="AJY17" s="81"/>
      <c r="AJZ17" s="81"/>
      <c r="AKA17" s="81"/>
      <c r="AKB17" s="81"/>
      <c r="AKC17" s="81"/>
      <c r="AKD17" s="81"/>
      <c r="AKE17" s="81"/>
      <c r="AKF17" s="81"/>
      <c r="AKG17" s="81"/>
      <c r="AKH17" s="81"/>
      <c r="AKI17" s="81"/>
      <c r="AKJ17" s="81"/>
      <c r="AKK17" s="81"/>
      <c r="AKL17" s="81"/>
      <c r="AKM17" s="81"/>
      <c r="AKN17" s="81"/>
      <c r="AKO17" s="81"/>
      <c r="AKP17" s="81"/>
      <c r="AKQ17" s="81"/>
      <c r="AKR17" s="81"/>
      <c r="AKS17" s="81"/>
      <c r="AKT17" s="81"/>
      <c r="AKU17" s="81"/>
      <c r="AKV17" s="81"/>
      <c r="AKW17" s="81"/>
      <c r="AKX17" s="81"/>
      <c r="AKY17" s="81"/>
      <c r="AKZ17" s="81"/>
      <c r="ALA17" s="81"/>
      <c r="ALB17" s="81"/>
      <c r="ALC17" s="81"/>
      <c r="ALD17" s="81"/>
      <c r="ALE17" s="81"/>
      <c r="ALF17" s="81"/>
      <c r="ALG17" s="81"/>
      <c r="ALH17" s="81"/>
      <c r="ALI17" s="81"/>
      <c r="ALJ17" s="81"/>
      <c r="ALK17" s="81"/>
      <c r="ALL17" s="81"/>
      <c r="ALM17" s="81"/>
      <c r="ALN17" s="81"/>
      <c r="ALO17" s="81"/>
      <c r="ALP17" s="81"/>
      <c r="ALQ17" s="81"/>
      <c r="ALR17" s="81"/>
      <c r="ALS17" s="81"/>
      <c r="ALT17" s="81"/>
      <c r="ALU17" s="81"/>
      <c r="ALV17" s="81"/>
      <c r="ALW17" s="81"/>
      <c r="ALX17" s="81"/>
      <c r="ALY17" s="81"/>
      <c r="ALZ17" s="81"/>
      <c r="AMA17" s="81"/>
      <c r="AMB17" s="81"/>
      <c r="AMC17" s="81"/>
      <c r="AMD17" s="81"/>
      <c r="AME17" s="81"/>
      <c r="AMF17" s="81"/>
      <c r="AMG17" s="81"/>
      <c r="AMH17" s="81"/>
      <c r="AMI17" s="81"/>
      <c r="AMJ17" s="81"/>
      <c r="AMK17" s="81"/>
    </row>
    <row r="18" spans="1:1025" s="80" customFormat="1" ht="14.25">
      <c r="A18" s="303" t="s">
        <v>130</v>
      </c>
      <c r="B18" s="303"/>
      <c r="C18" s="303"/>
      <c r="D18" s="303"/>
      <c r="E18" s="303"/>
      <c r="F18" s="303"/>
      <c r="G18" s="303"/>
      <c r="H18" s="303"/>
      <c r="I18" s="303"/>
      <c r="J18" s="303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  <c r="IR18" s="81"/>
      <c r="IS18" s="81"/>
      <c r="IT18" s="81"/>
      <c r="IU18" s="81"/>
      <c r="IV18" s="81"/>
      <c r="IW18" s="81"/>
      <c r="IX18" s="81"/>
      <c r="IY18" s="81"/>
      <c r="IZ18" s="81"/>
      <c r="JA18" s="81"/>
      <c r="JB18" s="81"/>
      <c r="JC18" s="81"/>
      <c r="JD18" s="81"/>
      <c r="JE18" s="81"/>
      <c r="JF18" s="81"/>
      <c r="JG18" s="81"/>
      <c r="JH18" s="81"/>
      <c r="JI18" s="81"/>
      <c r="JJ18" s="81"/>
      <c r="JK18" s="81"/>
      <c r="JL18" s="81"/>
      <c r="JM18" s="81"/>
      <c r="JN18" s="81"/>
      <c r="JO18" s="81"/>
      <c r="JP18" s="81"/>
      <c r="JQ18" s="81"/>
      <c r="JR18" s="81"/>
      <c r="JS18" s="81"/>
      <c r="JT18" s="81"/>
      <c r="JU18" s="81"/>
      <c r="JV18" s="81"/>
      <c r="JW18" s="81"/>
      <c r="JX18" s="81"/>
      <c r="JY18" s="81"/>
      <c r="JZ18" s="81"/>
      <c r="KA18" s="81"/>
      <c r="KB18" s="81"/>
      <c r="KC18" s="81"/>
      <c r="KD18" s="81"/>
      <c r="KE18" s="81"/>
      <c r="KF18" s="81"/>
      <c r="KG18" s="81"/>
      <c r="KH18" s="81"/>
      <c r="KI18" s="81"/>
      <c r="KJ18" s="81"/>
      <c r="KK18" s="81"/>
      <c r="KL18" s="81"/>
      <c r="KM18" s="81"/>
      <c r="KN18" s="81"/>
      <c r="KO18" s="81"/>
      <c r="KP18" s="81"/>
      <c r="KQ18" s="81"/>
      <c r="KR18" s="81"/>
      <c r="KS18" s="81"/>
      <c r="KT18" s="81"/>
      <c r="KU18" s="81"/>
      <c r="KV18" s="81"/>
      <c r="KW18" s="81"/>
      <c r="KX18" s="81"/>
      <c r="KY18" s="81"/>
      <c r="KZ18" s="81"/>
      <c r="LA18" s="81"/>
      <c r="LB18" s="81"/>
      <c r="LC18" s="81"/>
      <c r="LD18" s="81"/>
      <c r="LE18" s="81"/>
      <c r="LF18" s="81"/>
      <c r="LG18" s="81"/>
      <c r="LH18" s="81"/>
      <c r="LI18" s="81"/>
      <c r="LJ18" s="81"/>
      <c r="LK18" s="81"/>
      <c r="LL18" s="81"/>
      <c r="LM18" s="81"/>
      <c r="LN18" s="81"/>
      <c r="LO18" s="81"/>
      <c r="LP18" s="81"/>
      <c r="LQ18" s="81"/>
      <c r="LR18" s="81"/>
      <c r="LS18" s="81"/>
      <c r="LT18" s="81"/>
      <c r="LU18" s="81"/>
      <c r="LV18" s="81"/>
      <c r="LW18" s="81"/>
      <c r="LX18" s="81"/>
      <c r="LY18" s="81"/>
      <c r="LZ18" s="81"/>
      <c r="MA18" s="81"/>
      <c r="MB18" s="81"/>
      <c r="MC18" s="81"/>
      <c r="MD18" s="81"/>
      <c r="ME18" s="81"/>
      <c r="MF18" s="81"/>
      <c r="MG18" s="81"/>
      <c r="MH18" s="81"/>
      <c r="MI18" s="81"/>
      <c r="MJ18" s="81"/>
      <c r="MK18" s="81"/>
      <c r="ML18" s="81"/>
      <c r="MM18" s="81"/>
      <c r="MN18" s="81"/>
      <c r="MO18" s="81"/>
      <c r="MP18" s="81"/>
      <c r="MQ18" s="81"/>
      <c r="MR18" s="81"/>
      <c r="MS18" s="81"/>
      <c r="MT18" s="81"/>
      <c r="MU18" s="81"/>
      <c r="MV18" s="81"/>
      <c r="MW18" s="81"/>
      <c r="MX18" s="81"/>
      <c r="MY18" s="81"/>
      <c r="MZ18" s="81"/>
      <c r="NA18" s="81"/>
      <c r="NB18" s="81"/>
      <c r="NC18" s="81"/>
      <c r="ND18" s="81"/>
      <c r="NE18" s="81"/>
      <c r="NF18" s="81"/>
      <c r="NG18" s="81"/>
      <c r="NH18" s="81"/>
      <c r="NI18" s="81"/>
      <c r="NJ18" s="81"/>
      <c r="NK18" s="81"/>
      <c r="NL18" s="81"/>
      <c r="NM18" s="81"/>
      <c r="NN18" s="81"/>
      <c r="NO18" s="81"/>
      <c r="NP18" s="81"/>
      <c r="NQ18" s="81"/>
      <c r="NR18" s="81"/>
      <c r="NS18" s="81"/>
      <c r="NT18" s="81"/>
      <c r="NU18" s="81"/>
      <c r="NV18" s="81"/>
      <c r="NW18" s="81"/>
      <c r="NX18" s="81"/>
      <c r="NY18" s="81"/>
      <c r="NZ18" s="81"/>
      <c r="OA18" s="81"/>
      <c r="OB18" s="81"/>
      <c r="OC18" s="81"/>
      <c r="OD18" s="81"/>
      <c r="OE18" s="81"/>
      <c r="OF18" s="81"/>
      <c r="OG18" s="81"/>
      <c r="OH18" s="81"/>
      <c r="OI18" s="81"/>
      <c r="OJ18" s="81"/>
      <c r="OK18" s="81"/>
      <c r="OL18" s="81"/>
      <c r="OM18" s="81"/>
      <c r="ON18" s="81"/>
      <c r="OO18" s="81"/>
      <c r="OP18" s="81"/>
      <c r="OQ18" s="81"/>
      <c r="OR18" s="81"/>
      <c r="OS18" s="81"/>
      <c r="OT18" s="81"/>
      <c r="OU18" s="81"/>
      <c r="OV18" s="81"/>
      <c r="OW18" s="81"/>
      <c r="OX18" s="81"/>
      <c r="OY18" s="81"/>
      <c r="OZ18" s="81"/>
      <c r="PA18" s="81"/>
      <c r="PB18" s="81"/>
      <c r="PC18" s="81"/>
      <c r="PD18" s="81"/>
      <c r="PE18" s="81"/>
      <c r="PF18" s="81"/>
      <c r="PG18" s="81"/>
      <c r="PH18" s="81"/>
      <c r="PI18" s="81"/>
      <c r="PJ18" s="81"/>
      <c r="PK18" s="81"/>
      <c r="PL18" s="81"/>
      <c r="PM18" s="81"/>
      <c r="PN18" s="81"/>
      <c r="PO18" s="81"/>
      <c r="PP18" s="81"/>
      <c r="PQ18" s="81"/>
      <c r="PR18" s="81"/>
      <c r="PS18" s="81"/>
      <c r="PT18" s="81"/>
      <c r="PU18" s="81"/>
      <c r="PV18" s="81"/>
      <c r="PW18" s="81"/>
      <c r="PX18" s="81"/>
      <c r="PY18" s="81"/>
      <c r="PZ18" s="81"/>
      <c r="QA18" s="81"/>
      <c r="QB18" s="81"/>
      <c r="QC18" s="81"/>
      <c r="QD18" s="81"/>
      <c r="QE18" s="81"/>
      <c r="QF18" s="81"/>
      <c r="QG18" s="81"/>
      <c r="QH18" s="81"/>
      <c r="QI18" s="81"/>
      <c r="QJ18" s="81"/>
      <c r="QK18" s="81"/>
      <c r="QL18" s="81"/>
      <c r="QM18" s="81"/>
      <c r="QN18" s="81"/>
      <c r="QO18" s="81"/>
      <c r="QP18" s="81"/>
      <c r="QQ18" s="81"/>
      <c r="QR18" s="81"/>
      <c r="QS18" s="81"/>
      <c r="QT18" s="81"/>
      <c r="QU18" s="81"/>
      <c r="QV18" s="81"/>
      <c r="QW18" s="81"/>
      <c r="QX18" s="81"/>
      <c r="QY18" s="81"/>
      <c r="QZ18" s="81"/>
      <c r="RA18" s="81"/>
      <c r="RB18" s="81"/>
      <c r="RC18" s="81"/>
      <c r="RD18" s="81"/>
      <c r="RE18" s="81"/>
      <c r="RF18" s="81"/>
      <c r="RG18" s="81"/>
      <c r="RH18" s="81"/>
      <c r="RI18" s="81"/>
      <c r="RJ18" s="81"/>
      <c r="RK18" s="81"/>
      <c r="RL18" s="81"/>
      <c r="RM18" s="81"/>
      <c r="RN18" s="81"/>
      <c r="RO18" s="81"/>
      <c r="RP18" s="81"/>
      <c r="RQ18" s="81"/>
      <c r="RR18" s="81"/>
      <c r="RS18" s="81"/>
      <c r="RT18" s="81"/>
      <c r="RU18" s="81"/>
      <c r="RV18" s="81"/>
      <c r="RW18" s="81"/>
      <c r="RX18" s="81"/>
      <c r="RY18" s="81"/>
      <c r="RZ18" s="81"/>
      <c r="SA18" s="81"/>
      <c r="SB18" s="81"/>
      <c r="SC18" s="81"/>
      <c r="SD18" s="81"/>
      <c r="SE18" s="81"/>
      <c r="SF18" s="81"/>
      <c r="SG18" s="81"/>
      <c r="SH18" s="81"/>
      <c r="SI18" s="81"/>
      <c r="SJ18" s="81"/>
      <c r="SK18" s="81"/>
      <c r="SL18" s="81"/>
      <c r="SM18" s="81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1"/>
      <c r="TB18" s="81"/>
      <c r="TC18" s="81"/>
      <c r="TD18" s="81"/>
      <c r="TE18" s="81"/>
      <c r="TF18" s="81"/>
      <c r="TG18" s="81"/>
      <c r="TH18" s="81"/>
      <c r="TI18" s="81"/>
      <c r="TJ18" s="81"/>
      <c r="TK18" s="81"/>
      <c r="TL18" s="81"/>
      <c r="TM18" s="81"/>
      <c r="TN18" s="81"/>
      <c r="TO18" s="81"/>
      <c r="TP18" s="81"/>
      <c r="TQ18" s="81"/>
      <c r="TR18" s="81"/>
      <c r="TS18" s="81"/>
      <c r="TT18" s="81"/>
      <c r="TU18" s="81"/>
      <c r="TV18" s="81"/>
      <c r="TW18" s="81"/>
      <c r="TX18" s="81"/>
      <c r="TY18" s="81"/>
      <c r="TZ18" s="81"/>
      <c r="UA18" s="81"/>
      <c r="UB18" s="81"/>
      <c r="UC18" s="81"/>
      <c r="UD18" s="81"/>
      <c r="UE18" s="81"/>
      <c r="UF18" s="81"/>
      <c r="UG18" s="81"/>
      <c r="UH18" s="81"/>
      <c r="UI18" s="81"/>
      <c r="UJ18" s="81"/>
      <c r="UK18" s="81"/>
      <c r="UL18" s="81"/>
      <c r="UM18" s="81"/>
      <c r="UN18" s="81"/>
      <c r="UO18" s="81"/>
      <c r="UP18" s="81"/>
      <c r="UQ18" s="81"/>
      <c r="UR18" s="81"/>
      <c r="US18" s="81"/>
      <c r="UT18" s="81"/>
      <c r="UU18" s="81"/>
      <c r="UV18" s="81"/>
      <c r="UW18" s="81"/>
      <c r="UX18" s="81"/>
      <c r="UY18" s="81"/>
      <c r="UZ18" s="81"/>
      <c r="VA18" s="81"/>
      <c r="VB18" s="81"/>
      <c r="VC18" s="81"/>
      <c r="VD18" s="81"/>
      <c r="VE18" s="81"/>
      <c r="VF18" s="81"/>
      <c r="VG18" s="81"/>
      <c r="VH18" s="81"/>
      <c r="VI18" s="81"/>
      <c r="VJ18" s="81"/>
      <c r="VK18" s="81"/>
      <c r="VL18" s="81"/>
      <c r="VM18" s="81"/>
      <c r="VN18" s="81"/>
      <c r="VO18" s="81"/>
      <c r="VP18" s="81"/>
      <c r="VQ18" s="81"/>
      <c r="VR18" s="81"/>
      <c r="VS18" s="81"/>
      <c r="VT18" s="81"/>
      <c r="VU18" s="81"/>
      <c r="VV18" s="81"/>
      <c r="VW18" s="81"/>
      <c r="VX18" s="81"/>
      <c r="VY18" s="81"/>
      <c r="VZ18" s="81"/>
      <c r="WA18" s="81"/>
      <c r="WB18" s="81"/>
      <c r="WC18" s="81"/>
      <c r="WD18" s="81"/>
      <c r="WE18" s="81"/>
      <c r="WF18" s="81"/>
      <c r="WG18" s="81"/>
      <c r="WH18" s="81"/>
      <c r="WI18" s="81"/>
      <c r="WJ18" s="81"/>
      <c r="WK18" s="81"/>
      <c r="WL18" s="81"/>
      <c r="WM18" s="81"/>
      <c r="WN18" s="81"/>
      <c r="WO18" s="81"/>
      <c r="WP18" s="81"/>
      <c r="WQ18" s="81"/>
      <c r="WR18" s="81"/>
      <c r="WS18" s="81"/>
      <c r="WT18" s="81"/>
      <c r="WU18" s="81"/>
      <c r="WV18" s="81"/>
      <c r="WW18" s="81"/>
      <c r="WX18" s="81"/>
      <c r="WY18" s="81"/>
      <c r="WZ18" s="81"/>
      <c r="XA18" s="81"/>
      <c r="XB18" s="81"/>
      <c r="XC18" s="81"/>
      <c r="XD18" s="81"/>
      <c r="XE18" s="81"/>
      <c r="XF18" s="81"/>
      <c r="XG18" s="81"/>
      <c r="XH18" s="81"/>
      <c r="XI18" s="81"/>
      <c r="XJ18" s="81"/>
      <c r="XK18" s="81"/>
      <c r="XL18" s="81"/>
      <c r="XM18" s="81"/>
      <c r="XN18" s="81"/>
      <c r="XO18" s="81"/>
      <c r="XP18" s="81"/>
      <c r="XQ18" s="81"/>
      <c r="XR18" s="81"/>
      <c r="XS18" s="81"/>
      <c r="XT18" s="81"/>
      <c r="XU18" s="81"/>
      <c r="XV18" s="81"/>
      <c r="XW18" s="81"/>
      <c r="XX18" s="81"/>
      <c r="XY18" s="81"/>
      <c r="XZ18" s="81"/>
      <c r="YA18" s="81"/>
      <c r="YB18" s="81"/>
      <c r="YC18" s="81"/>
      <c r="YD18" s="81"/>
      <c r="YE18" s="81"/>
      <c r="YF18" s="81"/>
      <c r="YG18" s="81"/>
      <c r="YH18" s="81"/>
      <c r="YI18" s="81"/>
      <c r="YJ18" s="81"/>
      <c r="YK18" s="81"/>
      <c r="YL18" s="81"/>
      <c r="YM18" s="81"/>
      <c r="YN18" s="81"/>
      <c r="YO18" s="81"/>
      <c r="YP18" s="81"/>
      <c r="YQ18" s="81"/>
      <c r="YR18" s="81"/>
      <c r="YS18" s="81"/>
      <c r="YT18" s="81"/>
      <c r="YU18" s="81"/>
      <c r="YV18" s="81"/>
      <c r="YW18" s="81"/>
      <c r="YX18" s="81"/>
      <c r="YY18" s="81"/>
      <c r="YZ18" s="81"/>
      <c r="ZA18" s="81"/>
      <c r="ZB18" s="81"/>
      <c r="ZC18" s="81"/>
      <c r="ZD18" s="81"/>
      <c r="ZE18" s="81"/>
      <c r="ZF18" s="81"/>
      <c r="ZG18" s="81"/>
      <c r="ZH18" s="81"/>
      <c r="ZI18" s="81"/>
      <c r="ZJ18" s="81"/>
      <c r="ZK18" s="81"/>
      <c r="ZL18" s="81"/>
      <c r="ZM18" s="81"/>
      <c r="ZN18" s="81"/>
      <c r="ZO18" s="81"/>
      <c r="ZP18" s="81"/>
      <c r="ZQ18" s="81"/>
      <c r="ZR18" s="81"/>
      <c r="ZS18" s="81"/>
      <c r="ZT18" s="81"/>
      <c r="ZU18" s="81"/>
      <c r="ZV18" s="81"/>
      <c r="ZW18" s="81"/>
      <c r="ZX18" s="81"/>
      <c r="ZY18" s="81"/>
      <c r="ZZ18" s="81"/>
      <c r="AAA18" s="81"/>
      <c r="AAB18" s="81"/>
      <c r="AAC18" s="81"/>
      <c r="AAD18" s="81"/>
      <c r="AAE18" s="81"/>
      <c r="AAF18" s="81"/>
      <c r="AAG18" s="81"/>
      <c r="AAH18" s="81"/>
      <c r="AAI18" s="81"/>
      <c r="AAJ18" s="81"/>
      <c r="AAK18" s="81"/>
      <c r="AAL18" s="81"/>
      <c r="AAM18" s="81"/>
      <c r="AAN18" s="81"/>
      <c r="AAO18" s="81"/>
      <c r="AAP18" s="81"/>
      <c r="AAQ18" s="81"/>
      <c r="AAR18" s="81"/>
      <c r="AAS18" s="81"/>
      <c r="AAT18" s="81"/>
      <c r="AAU18" s="81"/>
      <c r="AAV18" s="81"/>
      <c r="AAW18" s="81"/>
      <c r="AAX18" s="81"/>
      <c r="AAY18" s="81"/>
      <c r="AAZ18" s="81"/>
      <c r="ABA18" s="81"/>
      <c r="ABB18" s="81"/>
      <c r="ABC18" s="81"/>
      <c r="ABD18" s="81"/>
      <c r="ABE18" s="81"/>
      <c r="ABF18" s="81"/>
      <c r="ABG18" s="81"/>
      <c r="ABH18" s="81"/>
      <c r="ABI18" s="81"/>
      <c r="ABJ18" s="81"/>
      <c r="ABK18" s="81"/>
      <c r="ABL18" s="81"/>
      <c r="ABM18" s="81"/>
      <c r="ABN18" s="81"/>
      <c r="ABO18" s="81"/>
      <c r="ABP18" s="81"/>
      <c r="ABQ18" s="81"/>
      <c r="ABR18" s="81"/>
      <c r="ABS18" s="81"/>
      <c r="ABT18" s="81"/>
      <c r="ABU18" s="81"/>
      <c r="ABV18" s="81"/>
      <c r="ABW18" s="81"/>
      <c r="ABX18" s="81"/>
      <c r="ABY18" s="81"/>
      <c r="ABZ18" s="81"/>
      <c r="ACA18" s="81"/>
      <c r="ACB18" s="81"/>
      <c r="ACC18" s="81"/>
      <c r="ACD18" s="81"/>
      <c r="ACE18" s="81"/>
      <c r="ACF18" s="81"/>
      <c r="ACG18" s="81"/>
      <c r="ACH18" s="81"/>
      <c r="ACI18" s="81"/>
      <c r="ACJ18" s="81"/>
      <c r="ACK18" s="81"/>
      <c r="ACL18" s="81"/>
      <c r="ACM18" s="81"/>
      <c r="ACN18" s="81"/>
      <c r="ACO18" s="81"/>
      <c r="ACP18" s="81"/>
      <c r="ACQ18" s="81"/>
      <c r="ACR18" s="81"/>
      <c r="ACS18" s="81"/>
      <c r="ACT18" s="81"/>
      <c r="ACU18" s="81"/>
      <c r="ACV18" s="81"/>
      <c r="ACW18" s="81"/>
      <c r="ACX18" s="81"/>
      <c r="ACY18" s="81"/>
      <c r="ACZ18" s="81"/>
      <c r="ADA18" s="81"/>
      <c r="ADB18" s="81"/>
      <c r="ADC18" s="81"/>
      <c r="ADD18" s="81"/>
      <c r="ADE18" s="81"/>
      <c r="ADF18" s="81"/>
      <c r="ADG18" s="81"/>
      <c r="ADH18" s="81"/>
      <c r="ADI18" s="81"/>
      <c r="ADJ18" s="81"/>
      <c r="ADK18" s="81"/>
      <c r="ADL18" s="81"/>
      <c r="ADM18" s="81"/>
      <c r="ADN18" s="81"/>
      <c r="ADO18" s="81"/>
      <c r="ADP18" s="81"/>
      <c r="ADQ18" s="81"/>
      <c r="ADR18" s="81"/>
      <c r="ADS18" s="81"/>
      <c r="ADT18" s="81"/>
      <c r="ADU18" s="81"/>
      <c r="ADV18" s="81"/>
      <c r="ADW18" s="81"/>
      <c r="ADX18" s="81"/>
      <c r="ADY18" s="81"/>
      <c r="ADZ18" s="81"/>
      <c r="AEA18" s="81"/>
      <c r="AEB18" s="81"/>
      <c r="AEC18" s="81"/>
      <c r="AED18" s="81"/>
      <c r="AEE18" s="81"/>
      <c r="AEF18" s="81"/>
      <c r="AEG18" s="81"/>
      <c r="AEH18" s="81"/>
      <c r="AEI18" s="81"/>
      <c r="AEJ18" s="81"/>
      <c r="AEK18" s="81"/>
      <c r="AEL18" s="81"/>
      <c r="AEM18" s="81"/>
      <c r="AEN18" s="81"/>
      <c r="AEO18" s="81"/>
      <c r="AEP18" s="81"/>
      <c r="AEQ18" s="81"/>
      <c r="AER18" s="81"/>
      <c r="AES18" s="81"/>
      <c r="AET18" s="81"/>
      <c r="AEU18" s="81"/>
      <c r="AEV18" s="81"/>
      <c r="AEW18" s="81"/>
      <c r="AEX18" s="81"/>
      <c r="AEY18" s="81"/>
      <c r="AEZ18" s="81"/>
      <c r="AFA18" s="81"/>
      <c r="AFB18" s="81"/>
      <c r="AFC18" s="81"/>
      <c r="AFD18" s="81"/>
      <c r="AFE18" s="81"/>
      <c r="AFF18" s="81"/>
      <c r="AFG18" s="81"/>
      <c r="AFH18" s="81"/>
      <c r="AFI18" s="81"/>
      <c r="AFJ18" s="81"/>
      <c r="AFK18" s="81"/>
      <c r="AFL18" s="81"/>
      <c r="AFM18" s="81"/>
      <c r="AFN18" s="81"/>
      <c r="AFO18" s="81"/>
      <c r="AFP18" s="81"/>
      <c r="AFQ18" s="81"/>
      <c r="AFR18" s="81"/>
      <c r="AFS18" s="81"/>
      <c r="AFT18" s="81"/>
      <c r="AFU18" s="81"/>
      <c r="AFV18" s="81"/>
      <c r="AFW18" s="81"/>
      <c r="AFX18" s="81"/>
      <c r="AFY18" s="81"/>
      <c r="AFZ18" s="81"/>
      <c r="AGA18" s="81"/>
      <c r="AGB18" s="81"/>
      <c r="AGC18" s="81"/>
      <c r="AGD18" s="81"/>
      <c r="AGE18" s="81"/>
      <c r="AGF18" s="81"/>
      <c r="AGG18" s="81"/>
      <c r="AGH18" s="81"/>
      <c r="AGI18" s="81"/>
      <c r="AGJ18" s="81"/>
      <c r="AGK18" s="81"/>
      <c r="AGL18" s="81"/>
      <c r="AGM18" s="81"/>
      <c r="AGN18" s="81"/>
      <c r="AGO18" s="81"/>
      <c r="AGP18" s="81"/>
      <c r="AGQ18" s="81"/>
      <c r="AGR18" s="81"/>
      <c r="AGS18" s="81"/>
      <c r="AGT18" s="81"/>
      <c r="AGU18" s="81"/>
      <c r="AGV18" s="81"/>
      <c r="AGW18" s="81"/>
      <c r="AGX18" s="81"/>
      <c r="AGY18" s="81"/>
      <c r="AGZ18" s="81"/>
      <c r="AHA18" s="81"/>
      <c r="AHB18" s="81"/>
      <c r="AHC18" s="81"/>
      <c r="AHD18" s="81"/>
      <c r="AHE18" s="81"/>
      <c r="AHF18" s="81"/>
      <c r="AHG18" s="81"/>
      <c r="AHH18" s="81"/>
      <c r="AHI18" s="81"/>
      <c r="AHJ18" s="81"/>
      <c r="AHK18" s="81"/>
      <c r="AHL18" s="81"/>
      <c r="AHM18" s="81"/>
      <c r="AHN18" s="81"/>
      <c r="AHO18" s="81"/>
      <c r="AHP18" s="81"/>
      <c r="AHQ18" s="81"/>
      <c r="AHR18" s="81"/>
      <c r="AHS18" s="81"/>
      <c r="AHT18" s="81"/>
      <c r="AHU18" s="81"/>
      <c r="AHV18" s="81"/>
      <c r="AHW18" s="81"/>
      <c r="AHX18" s="81"/>
      <c r="AHY18" s="81"/>
      <c r="AHZ18" s="81"/>
      <c r="AIA18" s="81"/>
      <c r="AIB18" s="81"/>
      <c r="AIC18" s="81"/>
      <c r="AID18" s="81"/>
      <c r="AIE18" s="81"/>
      <c r="AIF18" s="81"/>
      <c r="AIG18" s="81"/>
      <c r="AIH18" s="81"/>
      <c r="AII18" s="81"/>
      <c r="AIJ18" s="81"/>
      <c r="AIK18" s="81"/>
      <c r="AIL18" s="81"/>
      <c r="AIM18" s="81"/>
      <c r="AIN18" s="81"/>
      <c r="AIO18" s="81"/>
      <c r="AIP18" s="81"/>
      <c r="AIQ18" s="81"/>
      <c r="AIR18" s="81"/>
      <c r="AIS18" s="81"/>
      <c r="AIT18" s="81"/>
      <c r="AIU18" s="81"/>
      <c r="AIV18" s="81"/>
      <c r="AIW18" s="81"/>
      <c r="AIX18" s="81"/>
      <c r="AIY18" s="81"/>
      <c r="AIZ18" s="81"/>
      <c r="AJA18" s="81"/>
      <c r="AJB18" s="81"/>
      <c r="AJC18" s="81"/>
      <c r="AJD18" s="81"/>
      <c r="AJE18" s="81"/>
      <c r="AJF18" s="81"/>
      <c r="AJG18" s="81"/>
      <c r="AJH18" s="81"/>
      <c r="AJI18" s="81"/>
      <c r="AJJ18" s="81"/>
      <c r="AJK18" s="81"/>
      <c r="AJL18" s="81"/>
      <c r="AJM18" s="81"/>
      <c r="AJN18" s="81"/>
      <c r="AJO18" s="81"/>
      <c r="AJP18" s="81"/>
      <c r="AJQ18" s="81"/>
      <c r="AJR18" s="81"/>
      <c r="AJS18" s="81"/>
      <c r="AJT18" s="81"/>
      <c r="AJU18" s="81"/>
      <c r="AJV18" s="81"/>
      <c r="AJW18" s="81"/>
      <c r="AJX18" s="81"/>
      <c r="AJY18" s="81"/>
      <c r="AJZ18" s="81"/>
      <c r="AKA18" s="81"/>
      <c r="AKB18" s="81"/>
      <c r="AKC18" s="81"/>
      <c r="AKD18" s="81"/>
      <c r="AKE18" s="81"/>
      <c r="AKF18" s="81"/>
      <c r="AKG18" s="81"/>
      <c r="AKH18" s="81"/>
      <c r="AKI18" s="81"/>
      <c r="AKJ18" s="81"/>
      <c r="AKK18" s="81"/>
      <c r="AKL18" s="81"/>
      <c r="AKM18" s="81"/>
      <c r="AKN18" s="81"/>
      <c r="AKO18" s="81"/>
      <c r="AKP18" s="81"/>
      <c r="AKQ18" s="81"/>
      <c r="AKR18" s="81"/>
      <c r="AKS18" s="81"/>
      <c r="AKT18" s="81"/>
      <c r="AKU18" s="81"/>
      <c r="AKV18" s="81"/>
      <c r="AKW18" s="81"/>
      <c r="AKX18" s="81"/>
      <c r="AKY18" s="81"/>
      <c r="AKZ18" s="81"/>
      <c r="ALA18" s="81"/>
      <c r="ALB18" s="81"/>
      <c r="ALC18" s="81"/>
      <c r="ALD18" s="81"/>
      <c r="ALE18" s="81"/>
      <c r="ALF18" s="81"/>
      <c r="ALG18" s="81"/>
      <c r="ALH18" s="81"/>
      <c r="ALI18" s="81"/>
      <c r="ALJ18" s="81"/>
      <c r="ALK18" s="81"/>
      <c r="ALL18" s="81"/>
      <c r="ALM18" s="81"/>
      <c r="ALN18" s="81"/>
      <c r="ALO18" s="81"/>
      <c r="ALP18" s="81"/>
      <c r="ALQ18" s="81"/>
      <c r="ALR18" s="81"/>
      <c r="ALS18" s="81"/>
      <c r="ALT18" s="81"/>
      <c r="ALU18" s="81"/>
      <c r="ALV18" s="81"/>
      <c r="ALW18" s="81"/>
      <c r="ALX18" s="81"/>
      <c r="ALY18" s="81"/>
      <c r="ALZ18" s="81"/>
      <c r="AMA18" s="81"/>
      <c r="AMB18" s="81"/>
      <c r="AMC18" s="81"/>
      <c r="AMD18" s="81"/>
      <c r="AME18" s="81"/>
      <c r="AMF18" s="81"/>
      <c r="AMG18" s="81"/>
      <c r="AMH18" s="81"/>
      <c r="AMI18" s="81"/>
      <c r="AMJ18" s="81"/>
      <c r="AMK18" s="81"/>
    </row>
    <row r="19" spans="1:1025" s="80" customFormat="1">
      <c r="A19" s="89"/>
      <c r="B19" s="116"/>
      <c r="C19" s="90"/>
      <c r="D19" s="90"/>
      <c r="E19" s="90"/>
      <c r="F19" s="90"/>
      <c r="G19" s="90"/>
      <c r="H19" s="90"/>
      <c r="I19" s="90"/>
      <c r="J19" s="118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  <c r="IR19" s="81"/>
      <c r="IS19" s="81"/>
      <c r="IT19" s="81"/>
      <c r="IU19" s="81"/>
      <c r="IV19" s="81"/>
      <c r="IW19" s="81"/>
      <c r="IX19" s="81"/>
      <c r="IY19" s="81"/>
      <c r="IZ19" s="81"/>
      <c r="JA19" s="81"/>
      <c r="JB19" s="81"/>
      <c r="JC19" s="81"/>
      <c r="JD19" s="81"/>
      <c r="JE19" s="81"/>
      <c r="JF19" s="81"/>
      <c r="JG19" s="81"/>
      <c r="JH19" s="81"/>
      <c r="JI19" s="81"/>
      <c r="JJ19" s="81"/>
      <c r="JK19" s="81"/>
      <c r="JL19" s="81"/>
      <c r="JM19" s="81"/>
      <c r="JN19" s="81"/>
      <c r="JO19" s="81"/>
      <c r="JP19" s="81"/>
      <c r="JQ19" s="81"/>
      <c r="JR19" s="81"/>
      <c r="JS19" s="81"/>
      <c r="JT19" s="81"/>
      <c r="JU19" s="81"/>
      <c r="JV19" s="81"/>
      <c r="JW19" s="81"/>
      <c r="JX19" s="81"/>
      <c r="JY19" s="81"/>
      <c r="JZ19" s="81"/>
      <c r="KA19" s="81"/>
      <c r="KB19" s="81"/>
      <c r="KC19" s="81"/>
      <c r="KD19" s="81"/>
      <c r="KE19" s="81"/>
      <c r="KF19" s="81"/>
      <c r="KG19" s="81"/>
      <c r="KH19" s="81"/>
      <c r="KI19" s="81"/>
      <c r="KJ19" s="81"/>
      <c r="KK19" s="81"/>
      <c r="KL19" s="81"/>
      <c r="KM19" s="81"/>
      <c r="KN19" s="81"/>
      <c r="KO19" s="81"/>
      <c r="KP19" s="81"/>
      <c r="KQ19" s="81"/>
      <c r="KR19" s="81"/>
      <c r="KS19" s="81"/>
      <c r="KT19" s="81"/>
      <c r="KU19" s="81"/>
      <c r="KV19" s="81"/>
      <c r="KW19" s="81"/>
      <c r="KX19" s="81"/>
      <c r="KY19" s="81"/>
      <c r="KZ19" s="81"/>
      <c r="LA19" s="81"/>
      <c r="LB19" s="81"/>
      <c r="LC19" s="81"/>
      <c r="LD19" s="81"/>
      <c r="LE19" s="81"/>
      <c r="LF19" s="81"/>
      <c r="LG19" s="81"/>
      <c r="LH19" s="81"/>
      <c r="LI19" s="81"/>
      <c r="LJ19" s="81"/>
      <c r="LK19" s="81"/>
      <c r="LL19" s="81"/>
      <c r="LM19" s="81"/>
      <c r="LN19" s="81"/>
      <c r="LO19" s="81"/>
      <c r="LP19" s="81"/>
      <c r="LQ19" s="81"/>
      <c r="LR19" s="81"/>
      <c r="LS19" s="81"/>
      <c r="LT19" s="81"/>
      <c r="LU19" s="81"/>
      <c r="LV19" s="81"/>
      <c r="LW19" s="81"/>
      <c r="LX19" s="81"/>
      <c r="LY19" s="81"/>
      <c r="LZ19" s="81"/>
      <c r="MA19" s="81"/>
      <c r="MB19" s="81"/>
      <c r="MC19" s="81"/>
      <c r="MD19" s="81"/>
      <c r="ME19" s="81"/>
      <c r="MF19" s="81"/>
      <c r="MG19" s="81"/>
      <c r="MH19" s="81"/>
      <c r="MI19" s="81"/>
      <c r="MJ19" s="81"/>
      <c r="MK19" s="81"/>
      <c r="ML19" s="81"/>
      <c r="MM19" s="81"/>
      <c r="MN19" s="81"/>
      <c r="MO19" s="81"/>
      <c r="MP19" s="81"/>
      <c r="MQ19" s="81"/>
      <c r="MR19" s="81"/>
      <c r="MS19" s="81"/>
      <c r="MT19" s="81"/>
      <c r="MU19" s="81"/>
      <c r="MV19" s="81"/>
      <c r="MW19" s="81"/>
      <c r="MX19" s="81"/>
      <c r="MY19" s="81"/>
      <c r="MZ19" s="81"/>
      <c r="NA19" s="81"/>
      <c r="NB19" s="81"/>
      <c r="NC19" s="81"/>
      <c r="ND19" s="81"/>
      <c r="NE19" s="81"/>
      <c r="NF19" s="81"/>
      <c r="NG19" s="81"/>
      <c r="NH19" s="81"/>
      <c r="NI19" s="81"/>
      <c r="NJ19" s="81"/>
      <c r="NK19" s="81"/>
      <c r="NL19" s="81"/>
      <c r="NM19" s="81"/>
      <c r="NN19" s="81"/>
      <c r="NO19" s="81"/>
      <c r="NP19" s="81"/>
      <c r="NQ19" s="81"/>
      <c r="NR19" s="81"/>
      <c r="NS19" s="81"/>
      <c r="NT19" s="81"/>
      <c r="NU19" s="81"/>
      <c r="NV19" s="81"/>
      <c r="NW19" s="81"/>
      <c r="NX19" s="81"/>
      <c r="NY19" s="81"/>
      <c r="NZ19" s="81"/>
      <c r="OA19" s="81"/>
      <c r="OB19" s="81"/>
      <c r="OC19" s="81"/>
      <c r="OD19" s="81"/>
      <c r="OE19" s="81"/>
      <c r="OF19" s="81"/>
      <c r="OG19" s="81"/>
      <c r="OH19" s="81"/>
      <c r="OI19" s="81"/>
      <c r="OJ19" s="81"/>
      <c r="OK19" s="81"/>
      <c r="OL19" s="81"/>
      <c r="OM19" s="81"/>
      <c r="ON19" s="81"/>
      <c r="OO19" s="81"/>
      <c r="OP19" s="81"/>
      <c r="OQ19" s="81"/>
      <c r="OR19" s="81"/>
      <c r="OS19" s="81"/>
      <c r="OT19" s="81"/>
      <c r="OU19" s="81"/>
      <c r="OV19" s="81"/>
      <c r="OW19" s="81"/>
      <c r="OX19" s="81"/>
      <c r="OY19" s="81"/>
      <c r="OZ19" s="81"/>
      <c r="PA19" s="81"/>
      <c r="PB19" s="81"/>
      <c r="PC19" s="81"/>
      <c r="PD19" s="81"/>
      <c r="PE19" s="81"/>
      <c r="PF19" s="81"/>
      <c r="PG19" s="81"/>
      <c r="PH19" s="81"/>
      <c r="PI19" s="81"/>
      <c r="PJ19" s="81"/>
      <c r="PK19" s="81"/>
      <c r="PL19" s="81"/>
      <c r="PM19" s="81"/>
      <c r="PN19" s="81"/>
      <c r="PO19" s="81"/>
      <c r="PP19" s="81"/>
      <c r="PQ19" s="81"/>
      <c r="PR19" s="81"/>
      <c r="PS19" s="81"/>
      <c r="PT19" s="81"/>
      <c r="PU19" s="81"/>
      <c r="PV19" s="81"/>
      <c r="PW19" s="81"/>
      <c r="PX19" s="81"/>
      <c r="PY19" s="81"/>
      <c r="PZ19" s="81"/>
      <c r="QA19" s="81"/>
      <c r="QB19" s="81"/>
      <c r="QC19" s="81"/>
      <c r="QD19" s="81"/>
      <c r="QE19" s="81"/>
      <c r="QF19" s="81"/>
      <c r="QG19" s="81"/>
      <c r="QH19" s="81"/>
      <c r="QI19" s="81"/>
      <c r="QJ19" s="81"/>
      <c r="QK19" s="81"/>
      <c r="QL19" s="81"/>
      <c r="QM19" s="81"/>
      <c r="QN19" s="81"/>
      <c r="QO19" s="81"/>
      <c r="QP19" s="81"/>
      <c r="QQ19" s="81"/>
      <c r="QR19" s="81"/>
      <c r="QS19" s="81"/>
      <c r="QT19" s="81"/>
      <c r="QU19" s="81"/>
      <c r="QV19" s="81"/>
      <c r="QW19" s="81"/>
      <c r="QX19" s="81"/>
      <c r="QY19" s="81"/>
      <c r="QZ19" s="81"/>
      <c r="RA19" s="81"/>
      <c r="RB19" s="81"/>
      <c r="RC19" s="81"/>
      <c r="RD19" s="81"/>
      <c r="RE19" s="81"/>
      <c r="RF19" s="81"/>
      <c r="RG19" s="81"/>
      <c r="RH19" s="81"/>
      <c r="RI19" s="81"/>
      <c r="RJ19" s="81"/>
      <c r="RK19" s="81"/>
      <c r="RL19" s="81"/>
      <c r="RM19" s="81"/>
      <c r="RN19" s="81"/>
      <c r="RO19" s="81"/>
      <c r="RP19" s="81"/>
      <c r="RQ19" s="81"/>
      <c r="RR19" s="81"/>
      <c r="RS19" s="81"/>
      <c r="RT19" s="81"/>
      <c r="RU19" s="81"/>
      <c r="RV19" s="81"/>
      <c r="RW19" s="81"/>
      <c r="RX19" s="81"/>
      <c r="RY19" s="81"/>
      <c r="RZ19" s="81"/>
      <c r="SA19" s="81"/>
      <c r="SB19" s="81"/>
      <c r="SC19" s="81"/>
      <c r="SD19" s="81"/>
      <c r="SE19" s="81"/>
      <c r="SF19" s="81"/>
      <c r="SG19" s="81"/>
      <c r="SH19" s="81"/>
      <c r="SI19" s="81"/>
      <c r="SJ19" s="81"/>
      <c r="SK19" s="81"/>
      <c r="SL19" s="81"/>
      <c r="SM19" s="81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1"/>
      <c r="TB19" s="81"/>
      <c r="TC19" s="81"/>
      <c r="TD19" s="81"/>
      <c r="TE19" s="81"/>
      <c r="TF19" s="81"/>
      <c r="TG19" s="81"/>
      <c r="TH19" s="81"/>
      <c r="TI19" s="81"/>
      <c r="TJ19" s="81"/>
      <c r="TK19" s="81"/>
      <c r="TL19" s="81"/>
      <c r="TM19" s="81"/>
      <c r="TN19" s="81"/>
      <c r="TO19" s="81"/>
      <c r="TP19" s="81"/>
      <c r="TQ19" s="81"/>
      <c r="TR19" s="81"/>
      <c r="TS19" s="81"/>
      <c r="TT19" s="81"/>
      <c r="TU19" s="81"/>
      <c r="TV19" s="81"/>
      <c r="TW19" s="81"/>
      <c r="TX19" s="81"/>
      <c r="TY19" s="81"/>
      <c r="TZ19" s="81"/>
      <c r="UA19" s="81"/>
      <c r="UB19" s="81"/>
      <c r="UC19" s="81"/>
      <c r="UD19" s="81"/>
      <c r="UE19" s="81"/>
      <c r="UF19" s="81"/>
      <c r="UG19" s="81"/>
      <c r="UH19" s="81"/>
      <c r="UI19" s="81"/>
      <c r="UJ19" s="81"/>
      <c r="UK19" s="81"/>
      <c r="UL19" s="81"/>
      <c r="UM19" s="81"/>
      <c r="UN19" s="81"/>
      <c r="UO19" s="81"/>
      <c r="UP19" s="81"/>
      <c r="UQ19" s="81"/>
      <c r="UR19" s="81"/>
      <c r="US19" s="81"/>
      <c r="UT19" s="81"/>
      <c r="UU19" s="81"/>
      <c r="UV19" s="81"/>
      <c r="UW19" s="81"/>
      <c r="UX19" s="81"/>
      <c r="UY19" s="81"/>
      <c r="UZ19" s="81"/>
      <c r="VA19" s="81"/>
      <c r="VB19" s="81"/>
      <c r="VC19" s="81"/>
      <c r="VD19" s="81"/>
      <c r="VE19" s="81"/>
      <c r="VF19" s="81"/>
      <c r="VG19" s="81"/>
      <c r="VH19" s="81"/>
      <c r="VI19" s="81"/>
      <c r="VJ19" s="81"/>
      <c r="VK19" s="81"/>
      <c r="VL19" s="81"/>
      <c r="VM19" s="81"/>
      <c r="VN19" s="81"/>
      <c r="VO19" s="81"/>
      <c r="VP19" s="81"/>
      <c r="VQ19" s="81"/>
      <c r="VR19" s="81"/>
      <c r="VS19" s="81"/>
      <c r="VT19" s="81"/>
      <c r="VU19" s="81"/>
      <c r="VV19" s="81"/>
      <c r="VW19" s="81"/>
      <c r="VX19" s="81"/>
      <c r="VY19" s="81"/>
      <c r="VZ19" s="81"/>
      <c r="WA19" s="81"/>
      <c r="WB19" s="81"/>
      <c r="WC19" s="81"/>
      <c r="WD19" s="81"/>
      <c r="WE19" s="81"/>
      <c r="WF19" s="81"/>
      <c r="WG19" s="81"/>
      <c r="WH19" s="81"/>
      <c r="WI19" s="81"/>
      <c r="WJ19" s="81"/>
      <c r="WK19" s="81"/>
      <c r="WL19" s="81"/>
      <c r="WM19" s="81"/>
      <c r="WN19" s="81"/>
      <c r="WO19" s="81"/>
      <c r="WP19" s="81"/>
      <c r="WQ19" s="81"/>
      <c r="WR19" s="81"/>
      <c r="WS19" s="81"/>
      <c r="WT19" s="81"/>
      <c r="WU19" s="81"/>
      <c r="WV19" s="81"/>
      <c r="WW19" s="81"/>
      <c r="WX19" s="81"/>
      <c r="WY19" s="81"/>
      <c r="WZ19" s="81"/>
      <c r="XA19" s="81"/>
      <c r="XB19" s="81"/>
      <c r="XC19" s="81"/>
      <c r="XD19" s="81"/>
      <c r="XE19" s="81"/>
      <c r="XF19" s="81"/>
      <c r="XG19" s="81"/>
      <c r="XH19" s="81"/>
      <c r="XI19" s="81"/>
      <c r="XJ19" s="81"/>
      <c r="XK19" s="81"/>
      <c r="XL19" s="81"/>
      <c r="XM19" s="81"/>
      <c r="XN19" s="81"/>
      <c r="XO19" s="81"/>
      <c r="XP19" s="81"/>
      <c r="XQ19" s="81"/>
      <c r="XR19" s="81"/>
      <c r="XS19" s="81"/>
      <c r="XT19" s="81"/>
      <c r="XU19" s="81"/>
      <c r="XV19" s="81"/>
      <c r="XW19" s="81"/>
      <c r="XX19" s="81"/>
      <c r="XY19" s="81"/>
      <c r="XZ19" s="81"/>
      <c r="YA19" s="81"/>
      <c r="YB19" s="81"/>
      <c r="YC19" s="81"/>
      <c r="YD19" s="81"/>
      <c r="YE19" s="81"/>
      <c r="YF19" s="81"/>
      <c r="YG19" s="81"/>
      <c r="YH19" s="81"/>
      <c r="YI19" s="81"/>
      <c r="YJ19" s="81"/>
      <c r="YK19" s="81"/>
      <c r="YL19" s="81"/>
      <c r="YM19" s="81"/>
      <c r="YN19" s="81"/>
      <c r="YO19" s="81"/>
      <c r="YP19" s="81"/>
      <c r="YQ19" s="81"/>
      <c r="YR19" s="81"/>
      <c r="YS19" s="81"/>
      <c r="YT19" s="81"/>
      <c r="YU19" s="81"/>
      <c r="YV19" s="81"/>
      <c r="YW19" s="81"/>
      <c r="YX19" s="81"/>
      <c r="YY19" s="81"/>
      <c r="YZ19" s="81"/>
      <c r="ZA19" s="81"/>
      <c r="ZB19" s="81"/>
      <c r="ZC19" s="81"/>
      <c r="ZD19" s="81"/>
      <c r="ZE19" s="81"/>
      <c r="ZF19" s="81"/>
      <c r="ZG19" s="81"/>
      <c r="ZH19" s="81"/>
      <c r="ZI19" s="81"/>
      <c r="ZJ19" s="81"/>
      <c r="ZK19" s="81"/>
      <c r="ZL19" s="81"/>
      <c r="ZM19" s="81"/>
      <c r="ZN19" s="81"/>
      <c r="ZO19" s="81"/>
      <c r="ZP19" s="81"/>
      <c r="ZQ19" s="81"/>
      <c r="ZR19" s="81"/>
      <c r="ZS19" s="81"/>
      <c r="ZT19" s="81"/>
      <c r="ZU19" s="81"/>
      <c r="ZV19" s="81"/>
      <c r="ZW19" s="81"/>
      <c r="ZX19" s="81"/>
      <c r="ZY19" s="81"/>
      <c r="ZZ19" s="81"/>
      <c r="AAA19" s="81"/>
      <c r="AAB19" s="81"/>
      <c r="AAC19" s="81"/>
      <c r="AAD19" s="81"/>
      <c r="AAE19" s="81"/>
      <c r="AAF19" s="81"/>
      <c r="AAG19" s="81"/>
      <c r="AAH19" s="81"/>
      <c r="AAI19" s="81"/>
      <c r="AAJ19" s="81"/>
      <c r="AAK19" s="81"/>
      <c r="AAL19" s="81"/>
      <c r="AAM19" s="81"/>
      <c r="AAN19" s="81"/>
      <c r="AAO19" s="81"/>
      <c r="AAP19" s="81"/>
      <c r="AAQ19" s="81"/>
      <c r="AAR19" s="81"/>
      <c r="AAS19" s="81"/>
      <c r="AAT19" s="81"/>
      <c r="AAU19" s="81"/>
      <c r="AAV19" s="81"/>
      <c r="AAW19" s="81"/>
      <c r="AAX19" s="81"/>
      <c r="AAY19" s="81"/>
      <c r="AAZ19" s="81"/>
      <c r="ABA19" s="81"/>
      <c r="ABB19" s="81"/>
      <c r="ABC19" s="81"/>
      <c r="ABD19" s="81"/>
      <c r="ABE19" s="81"/>
      <c r="ABF19" s="81"/>
      <c r="ABG19" s="81"/>
      <c r="ABH19" s="81"/>
      <c r="ABI19" s="81"/>
      <c r="ABJ19" s="81"/>
      <c r="ABK19" s="81"/>
      <c r="ABL19" s="81"/>
      <c r="ABM19" s="81"/>
      <c r="ABN19" s="81"/>
      <c r="ABO19" s="81"/>
      <c r="ABP19" s="81"/>
      <c r="ABQ19" s="81"/>
      <c r="ABR19" s="81"/>
      <c r="ABS19" s="81"/>
      <c r="ABT19" s="81"/>
      <c r="ABU19" s="81"/>
      <c r="ABV19" s="81"/>
      <c r="ABW19" s="81"/>
      <c r="ABX19" s="81"/>
      <c r="ABY19" s="81"/>
      <c r="ABZ19" s="81"/>
      <c r="ACA19" s="81"/>
      <c r="ACB19" s="81"/>
      <c r="ACC19" s="81"/>
      <c r="ACD19" s="81"/>
      <c r="ACE19" s="81"/>
      <c r="ACF19" s="81"/>
      <c r="ACG19" s="81"/>
      <c r="ACH19" s="81"/>
      <c r="ACI19" s="81"/>
      <c r="ACJ19" s="81"/>
      <c r="ACK19" s="81"/>
      <c r="ACL19" s="81"/>
      <c r="ACM19" s="81"/>
      <c r="ACN19" s="81"/>
      <c r="ACO19" s="81"/>
      <c r="ACP19" s="81"/>
      <c r="ACQ19" s="81"/>
      <c r="ACR19" s="81"/>
      <c r="ACS19" s="81"/>
      <c r="ACT19" s="81"/>
      <c r="ACU19" s="81"/>
      <c r="ACV19" s="81"/>
      <c r="ACW19" s="81"/>
      <c r="ACX19" s="81"/>
      <c r="ACY19" s="81"/>
      <c r="ACZ19" s="81"/>
      <c r="ADA19" s="81"/>
      <c r="ADB19" s="81"/>
      <c r="ADC19" s="81"/>
      <c r="ADD19" s="81"/>
      <c r="ADE19" s="81"/>
      <c r="ADF19" s="81"/>
      <c r="ADG19" s="81"/>
      <c r="ADH19" s="81"/>
      <c r="ADI19" s="81"/>
      <c r="ADJ19" s="81"/>
      <c r="ADK19" s="81"/>
      <c r="ADL19" s="81"/>
      <c r="ADM19" s="81"/>
      <c r="ADN19" s="81"/>
      <c r="ADO19" s="81"/>
      <c r="ADP19" s="81"/>
      <c r="ADQ19" s="81"/>
      <c r="ADR19" s="81"/>
      <c r="ADS19" s="81"/>
      <c r="ADT19" s="81"/>
      <c r="ADU19" s="81"/>
      <c r="ADV19" s="81"/>
      <c r="ADW19" s="81"/>
      <c r="ADX19" s="81"/>
      <c r="ADY19" s="81"/>
      <c r="ADZ19" s="81"/>
      <c r="AEA19" s="81"/>
      <c r="AEB19" s="81"/>
      <c r="AEC19" s="81"/>
      <c r="AED19" s="81"/>
      <c r="AEE19" s="81"/>
      <c r="AEF19" s="81"/>
      <c r="AEG19" s="81"/>
      <c r="AEH19" s="81"/>
      <c r="AEI19" s="81"/>
      <c r="AEJ19" s="81"/>
      <c r="AEK19" s="81"/>
      <c r="AEL19" s="81"/>
      <c r="AEM19" s="81"/>
      <c r="AEN19" s="81"/>
      <c r="AEO19" s="81"/>
      <c r="AEP19" s="81"/>
      <c r="AEQ19" s="81"/>
      <c r="AER19" s="81"/>
      <c r="AES19" s="81"/>
      <c r="AET19" s="81"/>
      <c r="AEU19" s="81"/>
      <c r="AEV19" s="81"/>
      <c r="AEW19" s="81"/>
      <c r="AEX19" s="81"/>
      <c r="AEY19" s="81"/>
      <c r="AEZ19" s="81"/>
      <c r="AFA19" s="81"/>
      <c r="AFB19" s="81"/>
      <c r="AFC19" s="81"/>
      <c r="AFD19" s="81"/>
      <c r="AFE19" s="81"/>
      <c r="AFF19" s="81"/>
      <c r="AFG19" s="81"/>
      <c r="AFH19" s="81"/>
      <c r="AFI19" s="81"/>
      <c r="AFJ19" s="81"/>
      <c r="AFK19" s="81"/>
      <c r="AFL19" s="81"/>
      <c r="AFM19" s="81"/>
      <c r="AFN19" s="81"/>
      <c r="AFO19" s="81"/>
      <c r="AFP19" s="81"/>
      <c r="AFQ19" s="81"/>
      <c r="AFR19" s="81"/>
      <c r="AFS19" s="81"/>
      <c r="AFT19" s="81"/>
      <c r="AFU19" s="81"/>
      <c r="AFV19" s="81"/>
      <c r="AFW19" s="81"/>
      <c r="AFX19" s="81"/>
      <c r="AFY19" s="81"/>
      <c r="AFZ19" s="81"/>
      <c r="AGA19" s="81"/>
      <c r="AGB19" s="81"/>
      <c r="AGC19" s="81"/>
      <c r="AGD19" s="81"/>
      <c r="AGE19" s="81"/>
      <c r="AGF19" s="81"/>
      <c r="AGG19" s="81"/>
      <c r="AGH19" s="81"/>
      <c r="AGI19" s="81"/>
      <c r="AGJ19" s="81"/>
      <c r="AGK19" s="81"/>
      <c r="AGL19" s="81"/>
      <c r="AGM19" s="81"/>
      <c r="AGN19" s="81"/>
      <c r="AGO19" s="81"/>
      <c r="AGP19" s="81"/>
      <c r="AGQ19" s="81"/>
      <c r="AGR19" s="81"/>
      <c r="AGS19" s="81"/>
      <c r="AGT19" s="81"/>
      <c r="AGU19" s="81"/>
      <c r="AGV19" s="81"/>
      <c r="AGW19" s="81"/>
      <c r="AGX19" s="81"/>
      <c r="AGY19" s="81"/>
      <c r="AGZ19" s="81"/>
      <c r="AHA19" s="81"/>
      <c r="AHB19" s="81"/>
      <c r="AHC19" s="81"/>
      <c r="AHD19" s="81"/>
      <c r="AHE19" s="81"/>
      <c r="AHF19" s="81"/>
      <c r="AHG19" s="81"/>
      <c r="AHH19" s="81"/>
      <c r="AHI19" s="81"/>
      <c r="AHJ19" s="81"/>
      <c r="AHK19" s="81"/>
      <c r="AHL19" s="81"/>
      <c r="AHM19" s="81"/>
      <c r="AHN19" s="81"/>
      <c r="AHO19" s="81"/>
      <c r="AHP19" s="81"/>
      <c r="AHQ19" s="81"/>
      <c r="AHR19" s="81"/>
      <c r="AHS19" s="81"/>
      <c r="AHT19" s="81"/>
      <c r="AHU19" s="81"/>
      <c r="AHV19" s="81"/>
      <c r="AHW19" s="81"/>
      <c r="AHX19" s="81"/>
      <c r="AHY19" s="81"/>
      <c r="AHZ19" s="81"/>
      <c r="AIA19" s="81"/>
      <c r="AIB19" s="81"/>
      <c r="AIC19" s="81"/>
      <c r="AID19" s="81"/>
      <c r="AIE19" s="81"/>
      <c r="AIF19" s="81"/>
      <c r="AIG19" s="81"/>
      <c r="AIH19" s="81"/>
      <c r="AII19" s="81"/>
      <c r="AIJ19" s="81"/>
      <c r="AIK19" s="81"/>
      <c r="AIL19" s="81"/>
      <c r="AIM19" s="81"/>
      <c r="AIN19" s="81"/>
      <c r="AIO19" s="81"/>
      <c r="AIP19" s="81"/>
      <c r="AIQ19" s="81"/>
      <c r="AIR19" s="81"/>
      <c r="AIS19" s="81"/>
      <c r="AIT19" s="81"/>
      <c r="AIU19" s="81"/>
      <c r="AIV19" s="81"/>
      <c r="AIW19" s="81"/>
      <c r="AIX19" s="81"/>
      <c r="AIY19" s="81"/>
      <c r="AIZ19" s="81"/>
      <c r="AJA19" s="81"/>
      <c r="AJB19" s="81"/>
      <c r="AJC19" s="81"/>
      <c r="AJD19" s="81"/>
      <c r="AJE19" s="81"/>
      <c r="AJF19" s="81"/>
      <c r="AJG19" s="81"/>
      <c r="AJH19" s="81"/>
      <c r="AJI19" s="81"/>
      <c r="AJJ19" s="81"/>
      <c r="AJK19" s="81"/>
      <c r="AJL19" s="81"/>
      <c r="AJM19" s="81"/>
      <c r="AJN19" s="81"/>
      <c r="AJO19" s="81"/>
      <c r="AJP19" s="81"/>
      <c r="AJQ19" s="81"/>
      <c r="AJR19" s="81"/>
      <c r="AJS19" s="81"/>
      <c r="AJT19" s="81"/>
      <c r="AJU19" s="81"/>
      <c r="AJV19" s="81"/>
      <c r="AJW19" s="81"/>
      <c r="AJX19" s="81"/>
      <c r="AJY19" s="81"/>
      <c r="AJZ19" s="81"/>
      <c r="AKA19" s="81"/>
      <c r="AKB19" s="81"/>
      <c r="AKC19" s="81"/>
      <c r="AKD19" s="81"/>
      <c r="AKE19" s="81"/>
      <c r="AKF19" s="81"/>
      <c r="AKG19" s="81"/>
      <c r="AKH19" s="81"/>
      <c r="AKI19" s="81"/>
      <c r="AKJ19" s="81"/>
      <c r="AKK19" s="81"/>
      <c r="AKL19" s="81"/>
      <c r="AKM19" s="81"/>
      <c r="AKN19" s="81"/>
      <c r="AKO19" s="81"/>
      <c r="AKP19" s="81"/>
      <c r="AKQ19" s="81"/>
      <c r="AKR19" s="81"/>
      <c r="AKS19" s="81"/>
      <c r="AKT19" s="81"/>
      <c r="AKU19" s="81"/>
      <c r="AKV19" s="81"/>
      <c r="AKW19" s="81"/>
      <c r="AKX19" s="81"/>
      <c r="AKY19" s="81"/>
      <c r="AKZ19" s="81"/>
      <c r="ALA19" s="81"/>
      <c r="ALB19" s="81"/>
      <c r="ALC19" s="81"/>
      <c r="ALD19" s="81"/>
      <c r="ALE19" s="81"/>
      <c r="ALF19" s="81"/>
      <c r="ALG19" s="81"/>
      <c r="ALH19" s="81"/>
      <c r="ALI19" s="81"/>
      <c r="ALJ19" s="81"/>
      <c r="ALK19" s="81"/>
      <c r="ALL19" s="81"/>
      <c r="ALM19" s="81"/>
      <c r="ALN19" s="81"/>
      <c r="ALO19" s="81"/>
      <c r="ALP19" s="81"/>
      <c r="ALQ19" s="81"/>
      <c r="ALR19" s="81"/>
      <c r="ALS19" s="81"/>
      <c r="ALT19" s="81"/>
      <c r="ALU19" s="81"/>
      <c r="ALV19" s="81"/>
      <c r="ALW19" s="81"/>
      <c r="ALX19" s="81"/>
      <c r="ALY19" s="81"/>
      <c r="ALZ19" s="81"/>
      <c r="AMA19" s="81"/>
      <c r="AMB19" s="81"/>
      <c r="AMC19" s="81"/>
      <c r="AMD19" s="81"/>
      <c r="AME19" s="81"/>
      <c r="AMF19" s="81"/>
      <c r="AMG19" s="81"/>
      <c r="AMH19" s="81"/>
      <c r="AMI19" s="81"/>
      <c r="AMJ19" s="81"/>
      <c r="AMK19" s="81"/>
    </row>
    <row r="20" spans="1:1025" s="80" customFormat="1">
      <c r="A20" s="89"/>
      <c r="B20" s="132"/>
      <c r="C20" s="110"/>
      <c r="D20" s="111"/>
      <c r="E20" s="106"/>
      <c r="F20" s="112"/>
      <c r="G20" s="113"/>
      <c r="H20" s="132"/>
      <c r="I20" s="90"/>
      <c r="J20" s="118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  <c r="JA20" s="81"/>
      <c r="JB20" s="81"/>
      <c r="JC20" s="81"/>
      <c r="JD20" s="81"/>
      <c r="JE20" s="81"/>
      <c r="JF20" s="81"/>
      <c r="JG20" s="81"/>
      <c r="JH20" s="81"/>
      <c r="JI20" s="81"/>
      <c r="JJ20" s="81"/>
      <c r="JK20" s="81"/>
      <c r="JL20" s="81"/>
      <c r="JM20" s="81"/>
      <c r="JN20" s="81"/>
      <c r="JO20" s="81"/>
      <c r="JP20" s="81"/>
      <c r="JQ20" s="81"/>
      <c r="JR20" s="81"/>
      <c r="JS20" s="81"/>
      <c r="JT20" s="81"/>
      <c r="JU20" s="81"/>
      <c r="JV20" s="81"/>
      <c r="JW20" s="81"/>
      <c r="JX20" s="81"/>
      <c r="JY20" s="81"/>
      <c r="JZ20" s="81"/>
      <c r="KA20" s="81"/>
      <c r="KB20" s="81"/>
      <c r="KC20" s="81"/>
      <c r="KD20" s="81"/>
      <c r="KE20" s="81"/>
      <c r="KF20" s="81"/>
      <c r="KG20" s="81"/>
      <c r="KH20" s="81"/>
      <c r="KI20" s="81"/>
      <c r="KJ20" s="81"/>
      <c r="KK20" s="81"/>
      <c r="KL20" s="81"/>
      <c r="KM20" s="81"/>
      <c r="KN20" s="81"/>
      <c r="KO20" s="81"/>
      <c r="KP20" s="81"/>
      <c r="KQ20" s="81"/>
      <c r="KR20" s="81"/>
      <c r="KS20" s="81"/>
      <c r="KT20" s="81"/>
      <c r="KU20" s="81"/>
      <c r="KV20" s="81"/>
      <c r="KW20" s="81"/>
      <c r="KX20" s="81"/>
      <c r="KY20" s="81"/>
      <c r="KZ20" s="81"/>
      <c r="LA20" s="81"/>
      <c r="LB20" s="81"/>
      <c r="LC20" s="81"/>
      <c r="LD20" s="81"/>
      <c r="LE20" s="81"/>
      <c r="LF20" s="81"/>
      <c r="LG20" s="81"/>
      <c r="LH20" s="81"/>
      <c r="LI20" s="81"/>
      <c r="LJ20" s="81"/>
      <c r="LK20" s="81"/>
      <c r="LL20" s="81"/>
      <c r="LM20" s="81"/>
      <c r="LN20" s="81"/>
      <c r="LO20" s="81"/>
      <c r="LP20" s="81"/>
      <c r="LQ20" s="81"/>
      <c r="LR20" s="81"/>
      <c r="LS20" s="81"/>
      <c r="LT20" s="81"/>
      <c r="LU20" s="81"/>
      <c r="LV20" s="81"/>
      <c r="LW20" s="81"/>
      <c r="LX20" s="81"/>
      <c r="LY20" s="81"/>
      <c r="LZ20" s="81"/>
      <c r="MA20" s="81"/>
      <c r="MB20" s="81"/>
      <c r="MC20" s="81"/>
      <c r="MD20" s="81"/>
      <c r="ME20" s="81"/>
      <c r="MF20" s="81"/>
      <c r="MG20" s="81"/>
      <c r="MH20" s="81"/>
      <c r="MI20" s="81"/>
      <c r="MJ20" s="81"/>
      <c r="MK20" s="81"/>
      <c r="ML20" s="81"/>
      <c r="MM20" s="81"/>
      <c r="MN20" s="81"/>
      <c r="MO20" s="81"/>
      <c r="MP20" s="81"/>
      <c r="MQ20" s="81"/>
      <c r="MR20" s="81"/>
      <c r="MS20" s="81"/>
      <c r="MT20" s="81"/>
      <c r="MU20" s="81"/>
      <c r="MV20" s="81"/>
      <c r="MW20" s="81"/>
      <c r="MX20" s="81"/>
      <c r="MY20" s="81"/>
      <c r="MZ20" s="81"/>
      <c r="NA20" s="81"/>
      <c r="NB20" s="81"/>
      <c r="NC20" s="81"/>
      <c r="ND20" s="81"/>
      <c r="NE20" s="81"/>
      <c r="NF20" s="81"/>
      <c r="NG20" s="81"/>
      <c r="NH20" s="81"/>
      <c r="NI20" s="81"/>
      <c r="NJ20" s="81"/>
      <c r="NK20" s="81"/>
      <c r="NL20" s="81"/>
      <c r="NM20" s="81"/>
      <c r="NN20" s="81"/>
      <c r="NO20" s="81"/>
      <c r="NP20" s="81"/>
      <c r="NQ20" s="81"/>
      <c r="NR20" s="81"/>
      <c r="NS20" s="81"/>
      <c r="NT20" s="81"/>
      <c r="NU20" s="81"/>
      <c r="NV20" s="81"/>
      <c r="NW20" s="81"/>
      <c r="NX20" s="81"/>
      <c r="NY20" s="81"/>
      <c r="NZ20" s="81"/>
      <c r="OA20" s="81"/>
      <c r="OB20" s="81"/>
      <c r="OC20" s="81"/>
      <c r="OD20" s="81"/>
      <c r="OE20" s="81"/>
      <c r="OF20" s="81"/>
      <c r="OG20" s="81"/>
      <c r="OH20" s="81"/>
      <c r="OI20" s="81"/>
      <c r="OJ20" s="81"/>
      <c r="OK20" s="81"/>
      <c r="OL20" s="81"/>
      <c r="OM20" s="81"/>
      <c r="ON20" s="81"/>
      <c r="OO20" s="81"/>
      <c r="OP20" s="81"/>
      <c r="OQ20" s="81"/>
      <c r="OR20" s="81"/>
      <c r="OS20" s="81"/>
      <c r="OT20" s="81"/>
      <c r="OU20" s="81"/>
      <c r="OV20" s="81"/>
      <c r="OW20" s="81"/>
      <c r="OX20" s="81"/>
      <c r="OY20" s="81"/>
      <c r="OZ20" s="81"/>
      <c r="PA20" s="81"/>
      <c r="PB20" s="81"/>
      <c r="PC20" s="81"/>
      <c r="PD20" s="81"/>
      <c r="PE20" s="81"/>
      <c r="PF20" s="81"/>
      <c r="PG20" s="81"/>
      <c r="PH20" s="81"/>
      <c r="PI20" s="81"/>
      <c r="PJ20" s="81"/>
      <c r="PK20" s="81"/>
      <c r="PL20" s="81"/>
      <c r="PM20" s="81"/>
      <c r="PN20" s="81"/>
      <c r="PO20" s="81"/>
      <c r="PP20" s="81"/>
      <c r="PQ20" s="81"/>
      <c r="PR20" s="81"/>
      <c r="PS20" s="81"/>
      <c r="PT20" s="81"/>
      <c r="PU20" s="81"/>
      <c r="PV20" s="81"/>
      <c r="PW20" s="81"/>
      <c r="PX20" s="81"/>
      <c r="PY20" s="81"/>
      <c r="PZ20" s="81"/>
      <c r="QA20" s="81"/>
      <c r="QB20" s="81"/>
      <c r="QC20" s="81"/>
      <c r="QD20" s="81"/>
      <c r="QE20" s="81"/>
      <c r="QF20" s="81"/>
      <c r="QG20" s="81"/>
      <c r="QH20" s="81"/>
      <c r="QI20" s="81"/>
      <c r="QJ20" s="81"/>
      <c r="QK20" s="81"/>
      <c r="QL20" s="81"/>
      <c r="QM20" s="81"/>
      <c r="QN20" s="81"/>
      <c r="QO20" s="81"/>
      <c r="QP20" s="81"/>
      <c r="QQ20" s="81"/>
      <c r="QR20" s="81"/>
      <c r="QS20" s="81"/>
      <c r="QT20" s="81"/>
      <c r="QU20" s="81"/>
      <c r="QV20" s="81"/>
      <c r="QW20" s="81"/>
      <c r="QX20" s="81"/>
      <c r="QY20" s="81"/>
      <c r="QZ20" s="81"/>
      <c r="RA20" s="81"/>
      <c r="RB20" s="81"/>
      <c r="RC20" s="81"/>
      <c r="RD20" s="81"/>
      <c r="RE20" s="81"/>
      <c r="RF20" s="81"/>
      <c r="RG20" s="81"/>
      <c r="RH20" s="81"/>
      <c r="RI20" s="81"/>
      <c r="RJ20" s="81"/>
      <c r="RK20" s="81"/>
      <c r="RL20" s="81"/>
      <c r="RM20" s="81"/>
      <c r="RN20" s="81"/>
      <c r="RO20" s="81"/>
      <c r="RP20" s="81"/>
      <c r="RQ20" s="81"/>
      <c r="RR20" s="81"/>
      <c r="RS20" s="81"/>
      <c r="RT20" s="81"/>
      <c r="RU20" s="81"/>
      <c r="RV20" s="81"/>
      <c r="RW20" s="81"/>
      <c r="RX20" s="81"/>
      <c r="RY20" s="81"/>
      <c r="RZ20" s="81"/>
      <c r="SA20" s="81"/>
      <c r="SB20" s="81"/>
      <c r="SC20" s="81"/>
      <c r="SD20" s="81"/>
      <c r="SE20" s="81"/>
      <c r="SF20" s="81"/>
      <c r="SG20" s="81"/>
      <c r="SH20" s="81"/>
      <c r="SI20" s="81"/>
      <c r="SJ20" s="81"/>
      <c r="SK20" s="81"/>
      <c r="SL20" s="81"/>
      <c r="SM20" s="81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1"/>
      <c r="TB20" s="81"/>
      <c r="TC20" s="81"/>
      <c r="TD20" s="81"/>
      <c r="TE20" s="81"/>
      <c r="TF20" s="81"/>
      <c r="TG20" s="81"/>
      <c r="TH20" s="81"/>
      <c r="TI20" s="81"/>
      <c r="TJ20" s="81"/>
      <c r="TK20" s="81"/>
      <c r="TL20" s="81"/>
      <c r="TM20" s="81"/>
      <c r="TN20" s="81"/>
      <c r="TO20" s="81"/>
      <c r="TP20" s="81"/>
      <c r="TQ20" s="81"/>
      <c r="TR20" s="81"/>
      <c r="TS20" s="81"/>
      <c r="TT20" s="81"/>
      <c r="TU20" s="81"/>
      <c r="TV20" s="81"/>
      <c r="TW20" s="81"/>
      <c r="TX20" s="81"/>
      <c r="TY20" s="81"/>
      <c r="TZ20" s="81"/>
      <c r="UA20" s="81"/>
      <c r="UB20" s="81"/>
      <c r="UC20" s="81"/>
      <c r="UD20" s="81"/>
      <c r="UE20" s="81"/>
      <c r="UF20" s="81"/>
      <c r="UG20" s="81"/>
      <c r="UH20" s="81"/>
      <c r="UI20" s="81"/>
      <c r="UJ20" s="81"/>
      <c r="UK20" s="81"/>
      <c r="UL20" s="81"/>
      <c r="UM20" s="81"/>
      <c r="UN20" s="81"/>
      <c r="UO20" s="81"/>
      <c r="UP20" s="81"/>
      <c r="UQ20" s="81"/>
      <c r="UR20" s="81"/>
      <c r="US20" s="81"/>
      <c r="UT20" s="81"/>
      <c r="UU20" s="81"/>
      <c r="UV20" s="81"/>
      <c r="UW20" s="81"/>
      <c r="UX20" s="81"/>
      <c r="UY20" s="81"/>
      <c r="UZ20" s="81"/>
      <c r="VA20" s="81"/>
      <c r="VB20" s="81"/>
      <c r="VC20" s="81"/>
      <c r="VD20" s="81"/>
      <c r="VE20" s="81"/>
      <c r="VF20" s="81"/>
      <c r="VG20" s="81"/>
      <c r="VH20" s="81"/>
      <c r="VI20" s="81"/>
      <c r="VJ20" s="81"/>
      <c r="VK20" s="81"/>
      <c r="VL20" s="81"/>
      <c r="VM20" s="81"/>
      <c r="VN20" s="81"/>
      <c r="VO20" s="81"/>
      <c r="VP20" s="81"/>
      <c r="VQ20" s="81"/>
      <c r="VR20" s="81"/>
      <c r="VS20" s="81"/>
      <c r="VT20" s="81"/>
      <c r="VU20" s="81"/>
      <c r="VV20" s="81"/>
      <c r="VW20" s="81"/>
      <c r="VX20" s="81"/>
      <c r="VY20" s="81"/>
      <c r="VZ20" s="81"/>
      <c r="WA20" s="81"/>
      <c r="WB20" s="81"/>
      <c r="WC20" s="81"/>
      <c r="WD20" s="81"/>
      <c r="WE20" s="81"/>
      <c r="WF20" s="81"/>
      <c r="WG20" s="81"/>
      <c r="WH20" s="81"/>
      <c r="WI20" s="81"/>
      <c r="WJ20" s="81"/>
      <c r="WK20" s="81"/>
      <c r="WL20" s="81"/>
      <c r="WM20" s="81"/>
      <c r="WN20" s="81"/>
      <c r="WO20" s="81"/>
      <c r="WP20" s="81"/>
      <c r="WQ20" s="81"/>
      <c r="WR20" s="81"/>
      <c r="WS20" s="81"/>
      <c r="WT20" s="81"/>
      <c r="WU20" s="81"/>
      <c r="WV20" s="81"/>
      <c r="WW20" s="81"/>
      <c r="WX20" s="81"/>
      <c r="WY20" s="81"/>
      <c r="WZ20" s="81"/>
      <c r="XA20" s="81"/>
      <c r="XB20" s="81"/>
      <c r="XC20" s="81"/>
      <c r="XD20" s="81"/>
      <c r="XE20" s="81"/>
      <c r="XF20" s="81"/>
      <c r="XG20" s="81"/>
      <c r="XH20" s="81"/>
      <c r="XI20" s="81"/>
      <c r="XJ20" s="81"/>
      <c r="XK20" s="81"/>
      <c r="XL20" s="81"/>
      <c r="XM20" s="81"/>
      <c r="XN20" s="81"/>
      <c r="XO20" s="81"/>
      <c r="XP20" s="81"/>
      <c r="XQ20" s="81"/>
      <c r="XR20" s="81"/>
      <c r="XS20" s="81"/>
      <c r="XT20" s="81"/>
      <c r="XU20" s="81"/>
      <c r="XV20" s="81"/>
      <c r="XW20" s="81"/>
      <c r="XX20" s="81"/>
      <c r="XY20" s="81"/>
      <c r="XZ20" s="81"/>
      <c r="YA20" s="81"/>
      <c r="YB20" s="81"/>
      <c r="YC20" s="81"/>
      <c r="YD20" s="81"/>
      <c r="YE20" s="81"/>
      <c r="YF20" s="81"/>
      <c r="YG20" s="81"/>
      <c r="YH20" s="81"/>
      <c r="YI20" s="81"/>
      <c r="YJ20" s="81"/>
      <c r="YK20" s="81"/>
      <c r="YL20" s="81"/>
      <c r="YM20" s="81"/>
      <c r="YN20" s="81"/>
      <c r="YO20" s="81"/>
      <c r="YP20" s="81"/>
      <c r="YQ20" s="81"/>
      <c r="YR20" s="81"/>
      <c r="YS20" s="81"/>
      <c r="YT20" s="81"/>
      <c r="YU20" s="81"/>
      <c r="YV20" s="81"/>
      <c r="YW20" s="81"/>
      <c r="YX20" s="81"/>
      <c r="YY20" s="81"/>
      <c r="YZ20" s="81"/>
      <c r="ZA20" s="81"/>
      <c r="ZB20" s="81"/>
      <c r="ZC20" s="81"/>
      <c r="ZD20" s="81"/>
      <c r="ZE20" s="81"/>
      <c r="ZF20" s="81"/>
      <c r="ZG20" s="81"/>
      <c r="ZH20" s="81"/>
      <c r="ZI20" s="81"/>
      <c r="ZJ20" s="81"/>
      <c r="ZK20" s="81"/>
      <c r="ZL20" s="81"/>
      <c r="ZM20" s="81"/>
      <c r="ZN20" s="81"/>
      <c r="ZO20" s="81"/>
      <c r="ZP20" s="81"/>
      <c r="ZQ20" s="81"/>
      <c r="ZR20" s="81"/>
      <c r="ZS20" s="81"/>
      <c r="ZT20" s="81"/>
      <c r="ZU20" s="81"/>
      <c r="ZV20" s="81"/>
      <c r="ZW20" s="81"/>
      <c r="ZX20" s="81"/>
      <c r="ZY20" s="81"/>
      <c r="ZZ20" s="81"/>
      <c r="AAA20" s="81"/>
      <c r="AAB20" s="81"/>
      <c r="AAC20" s="81"/>
      <c r="AAD20" s="81"/>
      <c r="AAE20" s="81"/>
      <c r="AAF20" s="81"/>
      <c r="AAG20" s="81"/>
      <c r="AAH20" s="81"/>
      <c r="AAI20" s="81"/>
      <c r="AAJ20" s="81"/>
      <c r="AAK20" s="81"/>
      <c r="AAL20" s="81"/>
      <c r="AAM20" s="81"/>
      <c r="AAN20" s="81"/>
      <c r="AAO20" s="81"/>
      <c r="AAP20" s="81"/>
      <c r="AAQ20" s="81"/>
      <c r="AAR20" s="81"/>
      <c r="AAS20" s="81"/>
      <c r="AAT20" s="81"/>
      <c r="AAU20" s="81"/>
      <c r="AAV20" s="81"/>
      <c r="AAW20" s="81"/>
      <c r="AAX20" s="81"/>
      <c r="AAY20" s="81"/>
      <c r="AAZ20" s="81"/>
      <c r="ABA20" s="81"/>
      <c r="ABB20" s="81"/>
      <c r="ABC20" s="81"/>
      <c r="ABD20" s="81"/>
      <c r="ABE20" s="81"/>
      <c r="ABF20" s="81"/>
      <c r="ABG20" s="81"/>
      <c r="ABH20" s="81"/>
      <c r="ABI20" s="81"/>
      <c r="ABJ20" s="81"/>
      <c r="ABK20" s="81"/>
      <c r="ABL20" s="81"/>
      <c r="ABM20" s="81"/>
      <c r="ABN20" s="81"/>
      <c r="ABO20" s="81"/>
      <c r="ABP20" s="81"/>
      <c r="ABQ20" s="81"/>
      <c r="ABR20" s="81"/>
      <c r="ABS20" s="81"/>
      <c r="ABT20" s="81"/>
      <c r="ABU20" s="81"/>
      <c r="ABV20" s="81"/>
      <c r="ABW20" s="81"/>
      <c r="ABX20" s="81"/>
      <c r="ABY20" s="81"/>
      <c r="ABZ20" s="81"/>
      <c r="ACA20" s="81"/>
      <c r="ACB20" s="81"/>
      <c r="ACC20" s="81"/>
      <c r="ACD20" s="81"/>
      <c r="ACE20" s="81"/>
      <c r="ACF20" s="81"/>
      <c r="ACG20" s="81"/>
      <c r="ACH20" s="81"/>
      <c r="ACI20" s="81"/>
      <c r="ACJ20" s="81"/>
      <c r="ACK20" s="81"/>
      <c r="ACL20" s="81"/>
      <c r="ACM20" s="81"/>
      <c r="ACN20" s="81"/>
      <c r="ACO20" s="81"/>
      <c r="ACP20" s="81"/>
      <c r="ACQ20" s="81"/>
      <c r="ACR20" s="81"/>
      <c r="ACS20" s="81"/>
      <c r="ACT20" s="81"/>
      <c r="ACU20" s="81"/>
      <c r="ACV20" s="81"/>
      <c r="ACW20" s="81"/>
      <c r="ACX20" s="81"/>
      <c r="ACY20" s="81"/>
      <c r="ACZ20" s="81"/>
      <c r="ADA20" s="81"/>
      <c r="ADB20" s="81"/>
      <c r="ADC20" s="81"/>
      <c r="ADD20" s="81"/>
      <c r="ADE20" s="81"/>
      <c r="ADF20" s="81"/>
      <c r="ADG20" s="81"/>
      <c r="ADH20" s="81"/>
      <c r="ADI20" s="81"/>
      <c r="ADJ20" s="81"/>
      <c r="ADK20" s="81"/>
      <c r="ADL20" s="81"/>
      <c r="ADM20" s="81"/>
      <c r="ADN20" s="81"/>
      <c r="ADO20" s="81"/>
      <c r="ADP20" s="81"/>
      <c r="ADQ20" s="81"/>
      <c r="ADR20" s="81"/>
      <c r="ADS20" s="81"/>
      <c r="ADT20" s="81"/>
      <c r="ADU20" s="81"/>
      <c r="ADV20" s="81"/>
      <c r="ADW20" s="81"/>
      <c r="ADX20" s="81"/>
      <c r="ADY20" s="81"/>
      <c r="ADZ20" s="81"/>
      <c r="AEA20" s="81"/>
      <c r="AEB20" s="81"/>
      <c r="AEC20" s="81"/>
      <c r="AED20" s="81"/>
      <c r="AEE20" s="81"/>
      <c r="AEF20" s="81"/>
      <c r="AEG20" s="81"/>
      <c r="AEH20" s="81"/>
      <c r="AEI20" s="81"/>
      <c r="AEJ20" s="81"/>
      <c r="AEK20" s="81"/>
      <c r="AEL20" s="81"/>
      <c r="AEM20" s="81"/>
      <c r="AEN20" s="81"/>
      <c r="AEO20" s="81"/>
      <c r="AEP20" s="81"/>
      <c r="AEQ20" s="81"/>
      <c r="AER20" s="81"/>
      <c r="AES20" s="81"/>
      <c r="AET20" s="81"/>
      <c r="AEU20" s="81"/>
      <c r="AEV20" s="81"/>
      <c r="AEW20" s="81"/>
      <c r="AEX20" s="81"/>
      <c r="AEY20" s="81"/>
      <c r="AEZ20" s="81"/>
      <c r="AFA20" s="81"/>
      <c r="AFB20" s="81"/>
      <c r="AFC20" s="81"/>
      <c r="AFD20" s="81"/>
      <c r="AFE20" s="81"/>
      <c r="AFF20" s="81"/>
      <c r="AFG20" s="81"/>
      <c r="AFH20" s="81"/>
      <c r="AFI20" s="81"/>
      <c r="AFJ20" s="81"/>
      <c r="AFK20" s="81"/>
      <c r="AFL20" s="81"/>
      <c r="AFM20" s="81"/>
      <c r="AFN20" s="81"/>
      <c r="AFO20" s="81"/>
      <c r="AFP20" s="81"/>
      <c r="AFQ20" s="81"/>
      <c r="AFR20" s="81"/>
      <c r="AFS20" s="81"/>
      <c r="AFT20" s="81"/>
      <c r="AFU20" s="81"/>
      <c r="AFV20" s="81"/>
      <c r="AFW20" s="81"/>
      <c r="AFX20" s="81"/>
      <c r="AFY20" s="81"/>
      <c r="AFZ20" s="81"/>
      <c r="AGA20" s="81"/>
      <c r="AGB20" s="81"/>
      <c r="AGC20" s="81"/>
      <c r="AGD20" s="81"/>
      <c r="AGE20" s="81"/>
      <c r="AGF20" s="81"/>
      <c r="AGG20" s="81"/>
      <c r="AGH20" s="81"/>
      <c r="AGI20" s="81"/>
      <c r="AGJ20" s="81"/>
      <c r="AGK20" s="81"/>
      <c r="AGL20" s="81"/>
      <c r="AGM20" s="81"/>
      <c r="AGN20" s="81"/>
      <c r="AGO20" s="81"/>
      <c r="AGP20" s="81"/>
      <c r="AGQ20" s="81"/>
      <c r="AGR20" s="81"/>
      <c r="AGS20" s="81"/>
      <c r="AGT20" s="81"/>
      <c r="AGU20" s="81"/>
      <c r="AGV20" s="81"/>
      <c r="AGW20" s="81"/>
      <c r="AGX20" s="81"/>
      <c r="AGY20" s="81"/>
      <c r="AGZ20" s="81"/>
      <c r="AHA20" s="81"/>
      <c r="AHB20" s="81"/>
      <c r="AHC20" s="81"/>
      <c r="AHD20" s="81"/>
      <c r="AHE20" s="81"/>
      <c r="AHF20" s="81"/>
      <c r="AHG20" s="81"/>
      <c r="AHH20" s="81"/>
      <c r="AHI20" s="81"/>
      <c r="AHJ20" s="81"/>
      <c r="AHK20" s="81"/>
      <c r="AHL20" s="81"/>
      <c r="AHM20" s="81"/>
      <c r="AHN20" s="81"/>
      <c r="AHO20" s="81"/>
      <c r="AHP20" s="81"/>
      <c r="AHQ20" s="81"/>
      <c r="AHR20" s="81"/>
      <c r="AHS20" s="81"/>
      <c r="AHT20" s="81"/>
      <c r="AHU20" s="81"/>
      <c r="AHV20" s="81"/>
      <c r="AHW20" s="81"/>
      <c r="AHX20" s="81"/>
      <c r="AHY20" s="81"/>
      <c r="AHZ20" s="81"/>
      <c r="AIA20" s="81"/>
      <c r="AIB20" s="81"/>
      <c r="AIC20" s="81"/>
      <c r="AID20" s="81"/>
      <c r="AIE20" s="81"/>
      <c r="AIF20" s="81"/>
      <c r="AIG20" s="81"/>
      <c r="AIH20" s="81"/>
      <c r="AII20" s="81"/>
      <c r="AIJ20" s="81"/>
      <c r="AIK20" s="81"/>
      <c r="AIL20" s="81"/>
      <c r="AIM20" s="81"/>
      <c r="AIN20" s="81"/>
      <c r="AIO20" s="81"/>
      <c r="AIP20" s="81"/>
      <c r="AIQ20" s="81"/>
      <c r="AIR20" s="81"/>
      <c r="AIS20" s="81"/>
      <c r="AIT20" s="81"/>
      <c r="AIU20" s="81"/>
      <c r="AIV20" s="81"/>
      <c r="AIW20" s="81"/>
      <c r="AIX20" s="81"/>
      <c r="AIY20" s="81"/>
      <c r="AIZ20" s="81"/>
      <c r="AJA20" s="81"/>
      <c r="AJB20" s="81"/>
      <c r="AJC20" s="81"/>
      <c r="AJD20" s="81"/>
      <c r="AJE20" s="81"/>
      <c r="AJF20" s="81"/>
      <c r="AJG20" s="81"/>
      <c r="AJH20" s="81"/>
      <c r="AJI20" s="81"/>
      <c r="AJJ20" s="81"/>
      <c r="AJK20" s="81"/>
      <c r="AJL20" s="81"/>
      <c r="AJM20" s="81"/>
      <c r="AJN20" s="81"/>
      <c r="AJO20" s="81"/>
      <c r="AJP20" s="81"/>
      <c r="AJQ20" s="81"/>
      <c r="AJR20" s="81"/>
      <c r="AJS20" s="81"/>
      <c r="AJT20" s="81"/>
      <c r="AJU20" s="81"/>
      <c r="AJV20" s="81"/>
      <c r="AJW20" s="81"/>
      <c r="AJX20" s="81"/>
      <c r="AJY20" s="81"/>
      <c r="AJZ20" s="81"/>
      <c r="AKA20" s="81"/>
      <c r="AKB20" s="81"/>
      <c r="AKC20" s="81"/>
      <c r="AKD20" s="81"/>
      <c r="AKE20" s="81"/>
      <c r="AKF20" s="81"/>
      <c r="AKG20" s="81"/>
      <c r="AKH20" s="81"/>
      <c r="AKI20" s="81"/>
      <c r="AKJ20" s="81"/>
      <c r="AKK20" s="81"/>
      <c r="AKL20" s="81"/>
      <c r="AKM20" s="81"/>
      <c r="AKN20" s="81"/>
      <c r="AKO20" s="81"/>
      <c r="AKP20" s="81"/>
      <c r="AKQ20" s="81"/>
      <c r="AKR20" s="81"/>
      <c r="AKS20" s="81"/>
      <c r="AKT20" s="81"/>
      <c r="AKU20" s="81"/>
      <c r="AKV20" s="81"/>
      <c r="AKW20" s="81"/>
      <c r="AKX20" s="81"/>
      <c r="AKY20" s="81"/>
      <c r="AKZ20" s="81"/>
      <c r="ALA20" s="81"/>
      <c r="ALB20" s="81"/>
      <c r="ALC20" s="81"/>
      <c r="ALD20" s="81"/>
      <c r="ALE20" s="81"/>
      <c r="ALF20" s="81"/>
      <c r="ALG20" s="81"/>
      <c r="ALH20" s="81"/>
      <c r="ALI20" s="81"/>
      <c r="ALJ20" s="81"/>
      <c r="ALK20" s="81"/>
      <c r="ALL20" s="81"/>
      <c r="ALM20" s="81"/>
      <c r="ALN20" s="81"/>
      <c r="ALO20" s="81"/>
      <c r="ALP20" s="81"/>
      <c r="ALQ20" s="81"/>
      <c r="ALR20" s="81"/>
      <c r="ALS20" s="81"/>
      <c r="ALT20" s="81"/>
      <c r="ALU20" s="81"/>
      <c r="ALV20" s="81"/>
      <c r="ALW20" s="81"/>
      <c r="ALX20" s="81"/>
      <c r="ALY20" s="81"/>
      <c r="ALZ20" s="81"/>
      <c r="AMA20" s="81"/>
      <c r="AMB20" s="81"/>
      <c r="AMC20" s="81"/>
      <c r="AMD20" s="81"/>
      <c r="AME20" s="81"/>
      <c r="AMF20" s="81"/>
      <c r="AMG20" s="81"/>
      <c r="AMH20" s="81"/>
      <c r="AMI20" s="81"/>
      <c r="AMJ20" s="81"/>
      <c r="AMK20" s="81"/>
    </row>
    <row r="21" spans="1:1025" s="80" customFormat="1">
      <c r="A21" s="89"/>
      <c r="B21" s="90"/>
      <c r="C21" s="117" t="s">
        <v>134</v>
      </c>
      <c r="D21" s="107"/>
      <c r="E21" s="90"/>
      <c r="F21" s="96"/>
      <c r="G21" s="96" t="s">
        <v>122</v>
      </c>
      <c r="H21" s="90"/>
      <c r="I21" s="90"/>
      <c r="J21" s="118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  <c r="IR21" s="81"/>
      <c r="IS21" s="81"/>
      <c r="IT21" s="81"/>
      <c r="IU21" s="81"/>
      <c r="IV21" s="81"/>
      <c r="IW21" s="81"/>
      <c r="IX21" s="81"/>
      <c r="IY21" s="81"/>
      <c r="IZ21" s="81"/>
      <c r="JA21" s="81"/>
      <c r="JB21" s="81"/>
      <c r="JC21" s="81"/>
      <c r="JD21" s="81"/>
      <c r="JE21" s="81"/>
      <c r="JF21" s="81"/>
      <c r="JG21" s="81"/>
      <c r="JH21" s="81"/>
      <c r="JI21" s="81"/>
      <c r="JJ21" s="81"/>
      <c r="JK21" s="81"/>
      <c r="JL21" s="81"/>
      <c r="JM21" s="81"/>
      <c r="JN21" s="81"/>
      <c r="JO21" s="81"/>
      <c r="JP21" s="81"/>
      <c r="JQ21" s="81"/>
      <c r="JR21" s="81"/>
      <c r="JS21" s="81"/>
      <c r="JT21" s="81"/>
      <c r="JU21" s="81"/>
      <c r="JV21" s="81"/>
      <c r="JW21" s="81"/>
      <c r="JX21" s="81"/>
      <c r="JY21" s="81"/>
      <c r="JZ21" s="81"/>
      <c r="KA21" s="81"/>
      <c r="KB21" s="81"/>
      <c r="KC21" s="81"/>
      <c r="KD21" s="81"/>
      <c r="KE21" s="81"/>
      <c r="KF21" s="81"/>
      <c r="KG21" s="81"/>
      <c r="KH21" s="81"/>
      <c r="KI21" s="81"/>
      <c r="KJ21" s="81"/>
      <c r="KK21" s="81"/>
      <c r="KL21" s="81"/>
      <c r="KM21" s="81"/>
      <c r="KN21" s="81"/>
      <c r="KO21" s="81"/>
      <c r="KP21" s="81"/>
      <c r="KQ21" s="81"/>
      <c r="KR21" s="81"/>
      <c r="KS21" s="81"/>
      <c r="KT21" s="81"/>
      <c r="KU21" s="81"/>
      <c r="KV21" s="81"/>
      <c r="KW21" s="81"/>
      <c r="KX21" s="81"/>
      <c r="KY21" s="81"/>
      <c r="KZ21" s="81"/>
      <c r="LA21" s="81"/>
      <c r="LB21" s="81"/>
      <c r="LC21" s="81"/>
      <c r="LD21" s="81"/>
      <c r="LE21" s="81"/>
      <c r="LF21" s="81"/>
      <c r="LG21" s="81"/>
      <c r="LH21" s="81"/>
      <c r="LI21" s="81"/>
      <c r="LJ21" s="81"/>
      <c r="LK21" s="81"/>
      <c r="LL21" s="81"/>
      <c r="LM21" s="81"/>
      <c r="LN21" s="81"/>
      <c r="LO21" s="81"/>
      <c r="LP21" s="81"/>
      <c r="LQ21" s="81"/>
      <c r="LR21" s="81"/>
      <c r="LS21" s="81"/>
      <c r="LT21" s="81"/>
      <c r="LU21" s="81"/>
      <c r="LV21" s="81"/>
      <c r="LW21" s="81"/>
      <c r="LX21" s="81"/>
      <c r="LY21" s="81"/>
      <c r="LZ21" s="81"/>
      <c r="MA21" s="81"/>
      <c r="MB21" s="81"/>
      <c r="MC21" s="81"/>
      <c r="MD21" s="81"/>
      <c r="ME21" s="81"/>
      <c r="MF21" s="81"/>
      <c r="MG21" s="81"/>
      <c r="MH21" s="81"/>
      <c r="MI21" s="81"/>
      <c r="MJ21" s="81"/>
      <c r="MK21" s="81"/>
      <c r="ML21" s="81"/>
      <c r="MM21" s="81"/>
      <c r="MN21" s="81"/>
      <c r="MO21" s="81"/>
      <c r="MP21" s="81"/>
      <c r="MQ21" s="81"/>
      <c r="MR21" s="81"/>
      <c r="MS21" s="81"/>
      <c r="MT21" s="81"/>
      <c r="MU21" s="81"/>
      <c r="MV21" s="81"/>
      <c r="MW21" s="81"/>
      <c r="MX21" s="81"/>
      <c r="MY21" s="81"/>
      <c r="MZ21" s="81"/>
      <c r="NA21" s="81"/>
      <c r="NB21" s="81"/>
      <c r="NC21" s="81"/>
      <c r="ND21" s="81"/>
      <c r="NE21" s="81"/>
      <c r="NF21" s="81"/>
      <c r="NG21" s="81"/>
      <c r="NH21" s="81"/>
      <c r="NI21" s="81"/>
      <c r="NJ21" s="81"/>
      <c r="NK21" s="81"/>
      <c r="NL21" s="81"/>
      <c r="NM21" s="81"/>
      <c r="NN21" s="81"/>
      <c r="NO21" s="81"/>
      <c r="NP21" s="81"/>
      <c r="NQ21" s="81"/>
      <c r="NR21" s="81"/>
      <c r="NS21" s="81"/>
      <c r="NT21" s="81"/>
      <c r="NU21" s="81"/>
      <c r="NV21" s="81"/>
      <c r="NW21" s="81"/>
      <c r="NX21" s="81"/>
      <c r="NY21" s="81"/>
      <c r="NZ21" s="81"/>
      <c r="OA21" s="81"/>
      <c r="OB21" s="81"/>
      <c r="OC21" s="81"/>
      <c r="OD21" s="81"/>
      <c r="OE21" s="81"/>
      <c r="OF21" s="81"/>
      <c r="OG21" s="81"/>
      <c r="OH21" s="81"/>
      <c r="OI21" s="81"/>
      <c r="OJ21" s="81"/>
      <c r="OK21" s="81"/>
      <c r="OL21" s="81"/>
      <c r="OM21" s="81"/>
      <c r="ON21" s="81"/>
      <c r="OO21" s="81"/>
      <c r="OP21" s="81"/>
      <c r="OQ21" s="81"/>
      <c r="OR21" s="81"/>
      <c r="OS21" s="81"/>
      <c r="OT21" s="81"/>
      <c r="OU21" s="81"/>
      <c r="OV21" s="81"/>
      <c r="OW21" s="81"/>
      <c r="OX21" s="81"/>
      <c r="OY21" s="81"/>
      <c r="OZ21" s="81"/>
      <c r="PA21" s="81"/>
      <c r="PB21" s="81"/>
      <c r="PC21" s="81"/>
      <c r="PD21" s="81"/>
      <c r="PE21" s="81"/>
      <c r="PF21" s="81"/>
      <c r="PG21" s="81"/>
      <c r="PH21" s="81"/>
      <c r="PI21" s="81"/>
      <c r="PJ21" s="81"/>
      <c r="PK21" s="81"/>
      <c r="PL21" s="81"/>
      <c r="PM21" s="81"/>
      <c r="PN21" s="81"/>
      <c r="PO21" s="81"/>
      <c r="PP21" s="81"/>
      <c r="PQ21" s="81"/>
      <c r="PR21" s="81"/>
      <c r="PS21" s="81"/>
      <c r="PT21" s="81"/>
      <c r="PU21" s="81"/>
      <c r="PV21" s="81"/>
      <c r="PW21" s="81"/>
      <c r="PX21" s="81"/>
      <c r="PY21" s="81"/>
      <c r="PZ21" s="81"/>
      <c r="QA21" s="81"/>
      <c r="QB21" s="81"/>
      <c r="QC21" s="81"/>
      <c r="QD21" s="81"/>
      <c r="QE21" s="81"/>
      <c r="QF21" s="81"/>
      <c r="QG21" s="81"/>
      <c r="QH21" s="81"/>
      <c r="QI21" s="81"/>
      <c r="QJ21" s="81"/>
      <c r="QK21" s="81"/>
      <c r="QL21" s="81"/>
      <c r="QM21" s="81"/>
      <c r="QN21" s="81"/>
      <c r="QO21" s="81"/>
      <c r="QP21" s="81"/>
      <c r="QQ21" s="81"/>
      <c r="QR21" s="81"/>
      <c r="QS21" s="81"/>
      <c r="QT21" s="81"/>
      <c r="QU21" s="81"/>
      <c r="QV21" s="81"/>
      <c r="QW21" s="81"/>
      <c r="QX21" s="81"/>
      <c r="QY21" s="81"/>
      <c r="QZ21" s="81"/>
      <c r="RA21" s="81"/>
      <c r="RB21" s="81"/>
      <c r="RC21" s="81"/>
      <c r="RD21" s="81"/>
      <c r="RE21" s="81"/>
      <c r="RF21" s="81"/>
      <c r="RG21" s="81"/>
      <c r="RH21" s="81"/>
      <c r="RI21" s="81"/>
      <c r="RJ21" s="81"/>
      <c r="RK21" s="81"/>
      <c r="RL21" s="81"/>
      <c r="RM21" s="81"/>
      <c r="RN21" s="81"/>
      <c r="RO21" s="81"/>
      <c r="RP21" s="81"/>
      <c r="RQ21" s="81"/>
      <c r="RR21" s="81"/>
      <c r="RS21" s="81"/>
      <c r="RT21" s="81"/>
      <c r="RU21" s="81"/>
      <c r="RV21" s="81"/>
      <c r="RW21" s="81"/>
      <c r="RX21" s="81"/>
      <c r="RY21" s="81"/>
      <c r="RZ21" s="81"/>
      <c r="SA21" s="81"/>
      <c r="SB21" s="81"/>
      <c r="SC21" s="81"/>
      <c r="SD21" s="81"/>
      <c r="SE21" s="81"/>
      <c r="SF21" s="81"/>
      <c r="SG21" s="81"/>
      <c r="SH21" s="81"/>
      <c r="SI21" s="81"/>
      <c r="SJ21" s="81"/>
      <c r="SK21" s="81"/>
      <c r="SL21" s="81"/>
      <c r="SM21" s="81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1"/>
      <c r="TB21" s="81"/>
      <c r="TC21" s="81"/>
      <c r="TD21" s="81"/>
      <c r="TE21" s="81"/>
      <c r="TF21" s="81"/>
      <c r="TG21" s="81"/>
      <c r="TH21" s="81"/>
      <c r="TI21" s="81"/>
      <c r="TJ21" s="81"/>
      <c r="TK21" s="81"/>
      <c r="TL21" s="81"/>
      <c r="TM21" s="81"/>
      <c r="TN21" s="81"/>
      <c r="TO21" s="81"/>
      <c r="TP21" s="81"/>
      <c r="TQ21" s="81"/>
      <c r="TR21" s="81"/>
      <c r="TS21" s="81"/>
      <c r="TT21" s="81"/>
      <c r="TU21" s="81"/>
      <c r="TV21" s="81"/>
      <c r="TW21" s="81"/>
      <c r="TX21" s="81"/>
      <c r="TY21" s="81"/>
      <c r="TZ21" s="81"/>
      <c r="UA21" s="81"/>
      <c r="UB21" s="81"/>
      <c r="UC21" s="81"/>
      <c r="UD21" s="81"/>
      <c r="UE21" s="81"/>
      <c r="UF21" s="81"/>
      <c r="UG21" s="81"/>
      <c r="UH21" s="81"/>
      <c r="UI21" s="81"/>
      <c r="UJ21" s="81"/>
      <c r="UK21" s="81"/>
      <c r="UL21" s="81"/>
      <c r="UM21" s="81"/>
      <c r="UN21" s="81"/>
      <c r="UO21" s="81"/>
      <c r="UP21" s="81"/>
      <c r="UQ21" s="81"/>
      <c r="UR21" s="81"/>
      <c r="US21" s="81"/>
      <c r="UT21" s="81"/>
      <c r="UU21" s="81"/>
      <c r="UV21" s="81"/>
      <c r="UW21" s="81"/>
      <c r="UX21" s="81"/>
      <c r="UY21" s="81"/>
      <c r="UZ21" s="81"/>
      <c r="VA21" s="81"/>
      <c r="VB21" s="81"/>
      <c r="VC21" s="81"/>
      <c r="VD21" s="81"/>
      <c r="VE21" s="81"/>
      <c r="VF21" s="81"/>
      <c r="VG21" s="81"/>
      <c r="VH21" s="81"/>
      <c r="VI21" s="81"/>
      <c r="VJ21" s="81"/>
      <c r="VK21" s="81"/>
      <c r="VL21" s="81"/>
      <c r="VM21" s="81"/>
      <c r="VN21" s="81"/>
      <c r="VO21" s="81"/>
      <c r="VP21" s="81"/>
      <c r="VQ21" s="81"/>
      <c r="VR21" s="81"/>
      <c r="VS21" s="81"/>
      <c r="VT21" s="81"/>
      <c r="VU21" s="81"/>
      <c r="VV21" s="81"/>
      <c r="VW21" s="81"/>
      <c r="VX21" s="81"/>
      <c r="VY21" s="81"/>
      <c r="VZ21" s="81"/>
      <c r="WA21" s="81"/>
      <c r="WB21" s="81"/>
      <c r="WC21" s="81"/>
      <c r="WD21" s="81"/>
      <c r="WE21" s="81"/>
      <c r="WF21" s="81"/>
      <c r="WG21" s="81"/>
      <c r="WH21" s="81"/>
      <c r="WI21" s="81"/>
      <c r="WJ21" s="81"/>
      <c r="WK21" s="81"/>
      <c r="WL21" s="81"/>
      <c r="WM21" s="81"/>
      <c r="WN21" s="81"/>
      <c r="WO21" s="81"/>
      <c r="WP21" s="81"/>
      <c r="WQ21" s="81"/>
      <c r="WR21" s="81"/>
      <c r="WS21" s="81"/>
      <c r="WT21" s="81"/>
      <c r="WU21" s="81"/>
      <c r="WV21" s="81"/>
      <c r="WW21" s="81"/>
      <c r="WX21" s="81"/>
      <c r="WY21" s="81"/>
      <c r="WZ21" s="81"/>
      <c r="XA21" s="81"/>
      <c r="XB21" s="81"/>
      <c r="XC21" s="81"/>
      <c r="XD21" s="81"/>
      <c r="XE21" s="81"/>
      <c r="XF21" s="81"/>
      <c r="XG21" s="81"/>
      <c r="XH21" s="81"/>
      <c r="XI21" s="81"/>
      <c r="XJ21" s="81"/>
      <c r="XK21" s="81"/>
      <c r="XL21" s="81"/>
      <c r="XM21" s="81"/>
      <c r="XN21" s="81"/>
      <c r="XO21" s="81"/>
      <c r="XP21" s="81"/>
      <c r="XQ21" s="81"/>
      <c r="XR21" s="81"/>
      <c r="XS21" s="81"/>
      <c r="XT21" s="81"/>
      <c r="XU21" s="81"/>
      <c r="XV21" s="81"/>
      <c r="XW21" s="81"/>
      <c r="XX21" s="81"/>
      <c r="XY21" s="81"/>
      <c r="XZ21" s="81"/>
      <c r="YA21" s="81"/>
      <c r="YB21" s="81"/>
      <c r="YC21" s="81"/>
      <c r="YD21" s="81"/>
      <c r="YE21" s="81"/>
      <c r="YF21" s="81"/>
      <c r="YG21" s="81"/>
      <c r="YH21" s="81"/>
      <c r="YI21" s="81"/>
      <c r="YJ21" s="81"/>
      <c r="YK21" s="81"/>
      <c r="YL21" s="81"/>
      <c r="YM21" s="81"/>
      <c r="YN21" s="81"/>
      <c r="YO21" s="81"/>
      <c r="YP21" s="81"/>
      <c r="YQ21" s="81"/>
      <c r="YR21" s="81"/>
      <c r="YS21" s="81"/>
      <c r="YT21" s="81"/>
      <c r="YU21" s="81"/>
      <c r="YV21" s="81"/>
      <c r="YW21" s="81"/>
      <c r="YX21" s="81"/>
      <c r="YY21" s="81"/>
      <c r="YZ21" s="81"/>
      <c r="ZA21" s="81"/>
      <c r="ZB21" s="81"/>
      <c r="ZC21" s="81"/>
      <c r="ZD21" s="81"/>
      <c r="ZE21" s="81"/>
      <c r="ZF21" s="81"/>
      <c r="ZG21" s="81"/>
      <c r="ZH21" s="81"/>
      <c r="ZI21" s="81"/>
      <c r="ZJ21" s="81"/>
      <c r="ZK21" s="81"/>
      <c r="ZL21" s="81"/>
      <c r="ZM21" s="81"/>
      <c r="ZN21" s="81"/>
      <c r="ZO21" s="81"/>
      <c r="ZP21" s="81"/>
      <c r="ZQ21" s="81"/>
      <c r="ZR21" s="81"/>
      <c r="ZS21" s="81"/>
      <c r="ZT21" s="81"/>
      <c r="ZU21" s="81"/>
      <c r="ZV21" s="81"/>
      <c r="ZW21" s="81"/>
      <c r="ZX21" s="81"/>
      <c r="ZY21" s="81"/>
      <c r="ZZ21" s="81"/>
      <c r="AAA21" s="81"/>
      <c r="AAB21" s="81"/>
      <c r="AAC21" s="81"/>
      <c r="AAD21" s="81"/>
      <c r="AAE21" s="81"/>
      <c r="AAF21" s="81"/>
      <c r="AAG21" s="81"/>
      <c r="AAH21" s="81"/>
      <c r="AAI21" s="81"/>
      <c r="AAJ21" s="81"/>
      <c r="AAK21" s="81"/>
      <c r="AAL21" s="81"/>
      <c r="AAM21" s="81"/>
      <c r="AAN21" s="81"/>
      <c r="AAO21" s="81"/>
      <c r="AAP21" s="81"/>
      <c r="AAQ21" s="81"/>
      <c r="AAR21" s="81"/>
      <c r="AAS21" s="81"/>
      <c r="AAT21" s="81"/>
      <c r="AAU21" s="81"/>
      <c r="AAV21" s="81"/>
      <c r="AAW21" s="81"/>
      <c r="AAX21" s="81"/>
      <c r="AAY21" s="81"/>
      <c r="AAZ21" s="81"/>
      <c r="ABA21" s="81"/>
      <c r="ABB21" s="81"/>
      <c r="ABC21" s="81"/>
      <c r="ABD21" s="81"/>
      <c r="ABE21" s="81"/>
      <c r="ABF21" s="81"/>
      <c r="ABG21" s="81"/>
      <c r="ABH21" s="81"/>
      <c r="ABI21" s="81"/>
      <c r="ABJ21" s="81"/>
      <c r="ABK21" s="81"/>
      <c r="ABL21" s="81"/>
      <c r="ABM21" s="81"/>
      <c r="ABN21" s="81"/>
      <c r="ABO21" s="81"/>
      <c r="ABP21" s="81"/>
      <c r="ABQ21" s="81"/>
      <c r="ABR21" s="81"/>
      <c r="ABS21" s="81"/>
      <c r="ABT21" s="81"/>
      <c r="ABU21" s="81"/>
      <c r="ABV21" s="81"/>
      <c r="ABW21" s="81"/>
      <c r="ABX21" s="81"/>
      <c r="ABY21" s="81"/>
      <c r="ABZ21" s="81"/>
      <c r="ACA21" s="81"/>
      <c r="ACB21" s="81"/>
      <c r="ACC21" s="81"/>
      <c r="ACD21" s="81"/>
      <c r="ACE21" s="81"/>
      <c r="ACF21" s="81"/>
      <c r="ACG21" s="81"/>
      <c r="ACH21" s="81"/>
      <c r="ACI21" s="81"/>
      <c r="ACJ21" s="81"/>
      <c r="ACK21" s="81"/>
      <c r="ACL21" s="81"/>
      <c r="ACM21" s="81"/>
      <c r="ACN21" s="81"/>
      <c r="ACO21" s="81"/>
      <c r="ACP21" s="81"/>
      <c r="ACQ21" s="81"/>
      <c r="ACR21" s="81"/>
      <c r="ACS21" s="81"/>
      <c r="ACT21" s="81"/>
      <c r="ACU21" s="81"/>
      <c r="ACV21" s="81"/>
      <c r="ACW21" s="81"/>
      <c r="ACX21" s="81"/>
      <c r="ACY21" s="81"/>
      <c r="ACZ21" s="81"/>
      <c r="ADA21" s="81"/>
      <c r="ADB21" s="81"/>
      <c r="ADC21" s="81"/>
      <c r="ADD21" s="81"/>
      <c r="ADE21" s="81"/>
      <c r="ADF21" s="81"/>
      <c r="ADG21" s="81"/>
      <c r="ADH21" s="81"/>
      <c r="ADI21" s="81"/>
      <c r="ADJ21" s="81"/>
      <c r="ADK21" s="81"/>
      <c r="ADL21" s="81"/>
      <c r="ADM21" s="81"/>
      <c r="ADN21" s="81"/>
      <c r="ADO21" s="81"/>
      <c r="ADP21" s="81"/>
      <c r="ADQ21" s="81"/>
      <c r="ADR21" s="81"/>
      <c r="ADS21" s="81"/>
      <c r="ADT21" s="81"/>
      <c r="ADU21" s="81"/>
      <c r="ADV21" s="81"/>
      <c r="ADW21" s="81"/>
      <c r="ADX21" s="81"/>
      <c r="ADY21" s="81"/>
      <c r="ADZ21" s="81"/>
      <c r="AEA21" s="81"/>
      <c r="AEB21" s="81"/>
      <c r="AEC21" s="81"/>
      <c r="AED21" s="81"/>
      <c r="AEE21" s="81"/>
      <c r="AEF21" s="81"/>
      <c r="AEG21" s="81"/>
      <c r="AEH21" s="81"/>
      <c r="AEI21" s="81"/>
      <c r="AEJ21" s="81"/>
      <c r="AEK21" s="81"/>
      <c r="AEL21" s="81"/>
      <c r="AEM21" s="81"/>
      <c r="AEN21" s="81"/>
      <c r="AEO21" s="81"/>
      <c r="AEP21" s="81"/>
      <c r="AEQ21" s="81"/>
      <c r="AER21" s="81"/>
      <c r="AES21" s="81"/>
      <c r="AET21" s="81"/>
      <c r="AEU21" s="81"/>
      <c r="AEV21" s="81"/>
      <c r="AEW21" s="81"/>
      <c r="AEX21" s="81"/>
      <c r="AEY21" s="81"/>
      <c r="AEZ21" s="81"/>
      <c r="AFA21" s="81"/>
      <c r="AFB21" s="81"/>
      <c r="AFC21" s="81"/>
      <c r="AFD21" s="81"/>
      <c r="AFE21" s="81"/>
      <c r="AFF21" s="81"/>
      <c r="AFG21" s="81"/>
      <c r="AFH21" s="81"/>
      <c r="AFI21" s="81"/>
      <c r="AFJ21" s="81"/>
      <c r="AFK21" s="81"/>
      <c r="AFL21" s="81"/>
      <c r="AFM21" s="81"/>
      <c r="AFN21" s="81"/>
      <c r="AFO21" s="81"/>
      <c r="AFP21" s="81"/>
      <c r="AFQ21" s="81"/>
      <c r="AFR21" s="81"/>
      <c r="AFS21" s="81"/>
      <c r="AFT21" s="81"/>
      <c r="AFU21" s="81"/>
      <c r="AFV21" s="81"/>
      <c r="AFW21" s="81"/>
      <c r="AFX21" s="81"/>
      <c r="AFY21" s="81"/>
      <c r="AFZ21" s="81"/>
      <c r="AGA21" s="81"/>
      <c r="AGB21" s="81"/>
      <c r="AGC21" s="81"/>
      <c r="AGD21" s="81"/>
      <c r="AGE21" s="81"/>
      <c r="AGF21" s="81"/>
      <c r="AGG21" s="81"/>
      <c r="AGH21" s="81"/>
      <c r="AGI21" s="81"/>
      <c r="AGJ21" s="81"/>
      <c r="AGK21" s="81"/>
      <c r="AGL21" s="81"/>
      <c r="AGM21" s="81"/>
      <c r="AGN21" s="81"/>
      <c r="AGO21" s="81"/>
      <c r="AGP21" s="81"/>
      <c r="AGQ21" s="81"/>
      <c r="AGR21" s="81"/>
      <c r="AGS21" s="81"/>
      <c r="AGT21" s="81"/>
      <c r="AGU21" s="81"/>
      <c r="AGV21" s="81"/>
      <c r="AGW21" s="81"/>
      <c r="AGX21" s="81"/>
      <c r="AGY21" s="81"/>
      <c r="AGZ21" s="81"/>
      <c r="AHA21" s="81"/>
      <c r="AHB21" s="81"/>
      <c r="AHC21" s="81"/>
      <c r="AHD21" s="81"/>
      <c r="AHE21" s="81"/>
      <c r="AHF21" s="81"/>
      <c r="AHG21" s="81"/>
      <c r="AHH21" s="81"/>
      <c r="AHI21" s="81"/>
      <c r="AHJ21" s="81"/>
      <c r="AHK21" s="81"/>
      <c r="AHL21" s="81"/>
      <c r="AHM21" s="81"/>
      <c r="AHN21" s="81"/>
      <c r="AHO21" s="81"/>
      <c r="AHP21" s="81"/>
      <c r="AHQ21" s="81"/>
      <c r="AHR21" s="81"/>
      <c r="AHS21" s="81"/>
      <c r="AHT21" s="81"/>
      <c r="AHU21" s="81"/>
      <c r="AHV21" s="81"/>
      <c r="AHW21" s="81"/>
      <c r="AHX21" s="81"/>
      <c r="AHY21" s="81"/>
      <c r="AHZ21" s="81"/>
      <c r="AIA21" s="81"/>
      <c r="AIB21" s="81"/>
      <c r="AIC21" s="81"/>
      <c r="AID21" s="81"/>
      <c r="AIE21" s="81"/>
      <c r="AIF21" s="81"/>
      <c r="AIG21" s="81"/>
      <c r="AIH21" s="81"/>
      <c r="AII21" s="81"/>
      <c r="AIJ21" s="81"/>
      <c r="AIK21" s="81"/>
      <c r="AIL21" s="81"/>
      <c r="AIM21" s="81"/>
      <c r="AIN21" s="81"/>
      <c r="AIO21" s="81"/>
      <c r="AIP21" s="81"/>
      <c r="AIQ21" s="81"/>
      <c r="AIR21" s="81"/>
      <c r="AIS21" s="81"/>
      <c r="AIT21" s="81"/>
      <c r="AIU21" s="81"/>
      <c r="AIV21" s="81"/>
      <c r="AIW21" s="81"/>
      <c r="AIX21" s="81"/>
      <c r="AIY21" s="81"/>
      <c r="AIZ21" s="81"/>
      <c r="AJA21" s="81"/>
      <c r="AJB21" s="81"/>
      <c r="AJC21" s="81"/>
      <c r="AJD21" s="81"/>
      <c r="AJE21" s="81"/>
      <c r="AJF21" s="81"/>
      <c r="AJG21" s="81"/>
      <c r="AJH21" s="81"/>
      <c r="AJI21" s="81"/>
      <c r="AJJ21" s="81"/>
      <c r="AJK21" s="81"/>
      <c r="AJL21" s="81"/>
      <c r="AJM21" s="81"/>
      <c r="AJN21" s="81"/>
      <c r="AJO21" s="81"/>
      <c r="AJP21" s="81"/>
      <c r="AJQ21" s="81"/>
      <c r="AJR21" s="81"/>
      <c r="AJS21" s="81"/>
      <c r="AJT21" s="81"/>
      <c r="AJU21" s="81"/>
      <c r="AJV21" s="81"/>
      <c r="AJW21" s="81"/>
      <c r="AJX21" s="81"/>
      <c r="AJY21" s="81"/>
      <c r="AJZ21" s="81"/>
      <c r="AKA21" s="81"/>
      <c r="AKB21" s="81"/>
      <c r="AKC21" s="81"/>
      <c r="AKD21" s="81"/>
      <c r="AKE21" s="81"/>
      <c r="AKF21" s="81"/>
      <c r="AKG21" s="81"/>
      <c r="AKH21" s="81"/>
      <c r="AKI21" s="81"/>
      <c r="AKJ21" s="81"/>
      <c r="AKK21" s="81"/>
      <c r="AKL21" s="81"/>
      <c r="AKM21" s="81"/>
      <c r="AKN21" s="81"/>
      <c r="AKO21" s="81"/>
      <c r="AKP21" s="81"/>
      <c r="AKQ21" s="81"/>
      <c r="AKR21" s="81"/>
      <c r="AKS21" s="81"/>
      <c r="AKT21" s="81"/>
      <c r="AKU21" s="81"/>
      <c r="AKV21" s="81"/>
      <c r="AKW21" s="81"/>
      <c r="AKX21" s="81"/>
      <c r="AKY21" s="81"/>
      <c r="AKZ21" s="81"/>
      <c r="ALA21" s="81"/>
      <c r="ALB21" s="81"/>
      <c r="ALC21" s="81"/>
      <c r="ALD21" s="81"/>
      <c r="ALE21" s="81"/>
      <c r="ALF21" s="81"/>
      <c r="ALG21" s="81"/>
      <c r="ALH21" s="81"/>
      <c r="ALI21" s="81"/>
      <c r="ALJ21" s="81"/>
      <c r="ALK21" s="81"/>
      <c r="ALL21" s="81"/>
      <c r="ALM21" s="81"/>
      <c r="ALN21" s="81"/>
      <c r="ALO21" s="81"/>
      <c r="ALP21" s="81"/>
      <c r="ALQ21" s="81"/>
      <c r="ALR21" s="81"/>
      <c r="ALS21" s="81"/>
      <c r="ALT21" s="81"/>
      <c r="ALU21" s="81"/>
      <c r="ALV21" s="81"/>
      <c r="ALW21" s="81"/>
      <c r="ALX21" s="81"/>
      <c r="ALY21" s="81"/>
      <c r="ALZ21" s="81"/>
      <c r="AMA21" s="81"/>
      <c r="AMB21" s="81"/>
      <c r="AMC21" s="81"/>
      <c r="AMD21" s="81"/>
      <c r="AME21" s="81"/>
      <c r="AMF21" s="81"/>
      <c r="AMG21" s="81"/>
      <c r="AMH21" s="81"/>
      <c r="AMI21" s="81"/>
      <c r="AMJ21" s="81"/>
      <c r="AMK21" s="81"/>
    </row>
    <row r="22" spans="1:1025" s="80" customFormat="1">
      <c r="A22" s="89"/>
      <c r="B22" s="90"/>
      <c r="C22" s="117" t="s">
        <v>135</v>
      </c>
      <c r="D22" s="107"/>
      <c r="E22" s="90"/>
      <c r="F22" s="96"/>
      <c r="G22" s="96" t="s">
        <v>123</v>
      </c>
      <c r="H22" s="90"/>
      <c r="I22" s="90"/>
      <c r="J22" s="118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  <c r="IR22" s="81"/>
      <c r="IS22" s="81"/>
      <c r="IT22" s="81"/>
      <c r="IU22" s="81"/>
      <c r="IV22" s="81"/>
      <c r="IW22" s="81"/>
      <c r="IX22" s="81"/>
      <c r="IY22" s="81"/>
      <c r="IZ22" s="81"/>
      <c r="JA22" s="81"/>
      <c r="JB22" s="81"/>
      <c r="JC22" s="81"/>
      <c r="JD22" s="81"/>
      <c r="JE22" s="81"/>
      <c r="JF22" s="81"/>
      <c r="JG22" s="81"/>
      <c r="JH22" s="81"/>
      <c r="JI22" s="81"/>
      <c r="JJ22" s="81"/>
      <c r="JK22" s="81"/>
      <c r="JL22" s="81"/>
      <c r="JM22" s="81"/>
      <c r="JN22" s="81"/>
      <c r="JO22" s="81"/>
      <c r="JP22" s="81"/>
      <c r="JQ22" s="81"/>
      <c r="JR22" s="81"/>
      <c r="JS22" s="81"/>
      <c r="JT22" s="81"/>
      <c r="JU22" s="81"/>
      <c r="JV22" s="81"/>
      <c r="JW22" s="81"/>
      <c r="JX22" s="81"/>
      <c r="JY22" s="81"/>
      <c r="JZ22" s="81"/>
      <c r="KA22" s="81"/>
      <c r="KB22" s="81"/>
      <c r="KC22" s="81"/>
      <c r="KD22" s="81"/>
      <c r="KE22" s="81"/>
      <c r="KF22" s="81"/>
      <c r="KG22" s="81"/>
      <c r="KH22" s="81"/>
      <c r="KI22" s="81"/>
      <c r="KJ22" s="81"/>
      <c r="KK22" s="81"/>
      <c r="KL22" s="81"/>
      <c r="KM22" s="81"/>
      <c r="KN22" s="81"/>
      <c r="KO22" s="81"/>
      <c r="KP22" s="81"/>
      <c r="KQ22" s="81"/>
      <c r="KR22" s="81"/>
      <c r="KS22" s="81"/>
      <c r="KT22" s="81"/>
      <c r="KU22" s="81"/>
      <c r="KV22" s="81"/>
      <c r="KW22" s="81"/>
      <c r="KX22" s="81"/>
      <c r="KY22" s="81"/>
      <c r="KZ22" s="81"/>
      <c r="LA22" s="81"/>
      <c r="LB22" s="81"/>
      <c r="LC22" s="81"/>
      <c r="LD22" s="81"/>
      <c r="LE22" s="81"/>
      <c r="LF22" s="81"/>
      <c r="LG22" s="81"/>
      <c r="LH22" s="81"/>
      <c r="LI22" s="81"/>
      <c r="LJ22" s="81"/>
      <c r="LK22" s="81"/>
      <c r="LL22" s="81"/>
      <c r="LM22" s="81"/>
      <c r="LN22" s="81"/>
      <c r="LO22" s="81"/>
      <c r="LP22" s="81"/>
      <c r="LQ22" s="81"/>
      <c r="LR22" s="81"/>
      <c r="LS22" s="81"/>
      <c r="LT22" s="81"/>
      <c r="LU22" s="81"/>
      <c r="LV22" s="81"/>
      <c r="LW22" s="81"/>
      <c r="LX22" s="81"/>
      <c r="LY22" s="81"/>
      <c r="LZ22" s="81"/>
      <c r="MA22" s="81"/>
      <c r="MB22" s="81"/>
      <c r="MC22" s="81"/>
      <c r="MD22" s="81"/>
      <c r="ME22" s="81"/>
      <c r="MF22" s="81"/>
      <c r="MG22" s="81"/>
      <c r="MH22" s="81"/>
      <c r="MI22" s="81"/>
      <c r="MJ22" s="81"/>
      <c r="MK22" s="81"/>
      <c r="ML22" s="81"/>
      <c r="MM22" s="81"/>
      <c r="MN22" s="81"/>
      <c r="MO22" s="81"/>
      <c r="MP22" s="81"/>
      <c r="MQ22" s="81"/>
      <c r="MR22" s="81"/>
      <c r="MS22" s="81"/>
      <c r="MT22" s="81"/>
      <c r="MU22" s="81"/>
      <c r="MV22" s="81"/>
      <c r="MW22" s="81"/>
      <c r="MX22" s="81"/>
      <c r="MY22" s="81"/>
      <c r="MZ22" s="81"/>
      <c r="NA22" s="81"/>
      <c r="NB22" s="81"/>
      <c r="NC22" s="81"/>
      <c r="ND22" s="81"/>
      <c r="NE22" s="81"/>
      <c r="NF22" s="81"/>
      <c r="NG22" s="81"/>
      <c r="NH22" s="81"/>
      <c r="NI22" s="81"/>
      <c r="NJ22" s="81"/>
      <c r="NK22" s="81"/>
      <c r="NL22" s="81"/>
      <c r="NM22" s="81"/>
      <c r="NN22" s="81"/>
      <c r="NO22" s="81"/>
      <c r="NP22" s="81"/>
      <c r="NQ22" s="81"/>
      <c r="NR22" s="81"/>
      <c r="NS22" s="81"/>
      <c r="NT22" s="81"/>
      <c r="NU22" s="81"/>
      <c r="NV22" s="81"/>
      <c r="NW22" s="81"/>
      <c r="NX22" s="81"/>
      <c r="NY22" s="81"/>
      <c r="NZ22" s="81"/>
      <c r="OA22" s="81"/>
      <c r="OB22" s="81"/>
      <c r="OC22" s="81"/>
      <c r="OD22" s="81"/>
      <c r="OE22" s="81"/>
      <c r="OF22" s="81"/>
      <c r="OG22" s="81"/>
      <c r="OH22" s="81"/>
      <c r="OI22" s="81"/>
      <c r="OJ22" s="81"/>
      <c r="OK22" s="81"/>
      <c r="OL22" s="81"/>
      <c r="OM22" s="81"/>
      <c r="ON22" s="81"/>
      <c r="OO22" s="81"/>
      <c r="OP22" s="81"/>
      <c r="OQ22" s="81"/>
      <c r="OR22" s="81"/>
      <c r="OS22" s="81"/>
      <c r="OT22" s="81"/>
      <c r="OU22" s="81"/>
      <c r="OV22" s="81"/>
      <c r="OW22" s="81"/>
      <c r="OX22" s="81"/>
      <c r="OY22" s="81"/>
      <c r="OZ22" s="81"/>
      <c r="PA22" s="81"/>
      <c r="PB22" s="81"/>
      <c r="PC22" s="81"/>
      <c r="PD22" s="81"/>
      <c r="PE22" s="81"/>
      <c r="PF22" s="81"/>
      <c r="PG22" s="81"/>
      <c r="PH22" s="81"/>
      <c r="PI22" s="81"/>
      <c r="PJ22" s="81"/>
      <c r="PK22" s="81"/>
      <c r="PL22" s="81"/>
      <c r="PM22" s="81"/>
      <c r="PN22" s="81"/>
      <c r="PO22" s="81"/>
      <c r="PP22" s="81"/>
      <c r="PQ22" s="81"/>
      <c r="PR22" s="81"/>
      <c r="PS22" s="81"/>
      <c r="PT22" s="81"/>
      <c r="PU22" s="81"/>
      <c r="PV22" s="81"/>
      <c r="PW22" s="81"/>
      <c r="PX22" s="81"/>
      <c r="PY22" s="81"/>
      <c r="PZ22" s="81"/>
      <c r="QA22" s="81"/>
      <c r="QB22" s="81"/>
      <c r="QC22" s="81"/>
      <c r="QD22" s="81"/>
      <c r="QE22" s="81"/>
      <c r="QF22" s="81"/>
      <c r="QG22" s="81"/>
      <c r="QH22" s="81"/>
      <c r="QI22" s="81"/>
      <c r="QJ22" s="81"/>
      <c r="QK22" s="81"/>
      <c r="QL22" s="81"/>
      <c r="QM22" s="81"/>
      <c r="QN22" s="81"/>
      <c r="QO22" s="81"/>
      <c r="QP22" s="81"/>
      <c r="QQ22" s="81"/>
      <c r="QR22" s="81"/>
      <c r="QS22" s="81"/>
      <c r="QT22" s="81"/>
      <c r="QU22" s="81"/>
      <c r="QV22" s="81"/>
      <c r="QW22" s="81"/>
      <c r="QX22" s="81"/>
      <c r="QY22" s="81"/>
      <c r="QZ22" s="81"/>
      <c r="RA22" s="81"/>
      <c r="RB22" s="81"/>
      <c r="RC22" s="81"/>
      <c r="RD22" s="81"/>
      <c r="RE22" s="81"/>
      <c r="RF22" s="81"/>
      <c r="RG22" s="81"/>
      <c r="RH22" s="81"/>
      <c r="RI22" s="81"/>
      <c r="RJ22" s="81"/>
      <c r="RK22" s="81"/>
      <c r="RL22" s="81"/>
      <c r="RM22" s="81"/>
      <c r="RN22" s="81"/>
      <c r="RO22" s="81"/>
      <c r="RP22" s="81"/>
      <c r="RQ22" s="81"/>
      <c r="RR22" s="81"/>
      <c r="RS22" s="81"/>
      <c r="RT22" s="81"/>
      <c r="RU22" s="81"/>
      <c r="RV22" s="81"/>
      <c r="RW22" s="81"/>
      <c r="RX22" s="81"/>
      <c r="RY22" s="81"/>
      <c r="RZ22" s="81"/>
      <c r="SA22" s="81"/>
      <c r="SB22" s="81"/>
      <c r="SC22" s="81"/>
      <c r="SD22" s="81"/>
      <c r="SE22" s="81"/>
      <c r="SF22" s="81"/>
      <c r="SG22" s="81"/>
      <c r="SH22" s="81"/>
      <c r="SI22" s="81"/>
      <c r="SJ22" s="81"/>
      <c r="SK22" s="81"/>
      <c r="SL22" s="81"/>
      <c r="SM22" s="81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1"/>
      <c r="TB22" s="81"/>
      <c r="TC22" s="81"/>
      <c r="TD22" s="81"/>
      <c r="TE22" s="81"/>
      <c r="TF22" s="81"/>
      <c r="TG22" s="81"/>
      <c r="TH22" s="81"/>
      <c r="TI22" s="81"/>
      <c r="TJ22" s="81"/>
      <c r="TK22" s="81"/>
      <c r="TL22" s="81"/>
      <c r="TM22" s="81"/>
      <c r="TN22" s="81"/>
      <c r="TO22" s="81"/>
      <c r="TP22" s="81"/>
      <c r="TQ22" s="81"/>
      <c r="TR22" s="81"/>
      <c r="TS22" s="81"/>
      <c r="TT22" s="81"/>
      <c r="TU22" s="81"/>
      <c r="TV22" s="81"/>
      <c r="TW22" s="81"/>
      <c r="TX22" s="81"/>
      <c r="TY22" s="81"/>
      <c r="TZ22" s="81"/>
      <c r="UA22" s="81"/>
      <c r="UB22" s="81"/>
      <c r="UC22" s="81"/>
      <c r="UD22" s="81"/>
      <c r="UE22" s="81"/>
      <c r="UF22" s="81"/>
      <c r="UG22" s="81"/>
      <c r="UH22" s="81"/>
      <c r="UI22" s="81"/>
      <c r="UJ22" s="81"/>
      <c r="UK22" s="81"/>
      <c r="UL22" s="81"/>
      <c r="UM22" s="81"/>
      <c r="UN22" s="81"/>
      <c r="UO22" s="81"/>
      <c r="UP22" s="81"/>
      <c r="UQ22" s="81"/>
      <c r="UR22" s="81"/>
      <c r="US22" s="81"/>
      <c r="UT22" s="81"/>
      <c r="UU22" s="81"/>
      <c r="UV22" s="81"/>
      <c r="UW22" s="81"/>
      <c r="UX22" s="81"/>
      <c r="UY22" s="81"/>
      <c r="UZ22" s="81"/>
      <c r="VA22" s="81"/>
      <c r="VB22" s="81"/>
      <c r="VC22" s="81"/>
      <c r="VD22" s="81"/>
      <c r="VE22" s="81"/>
      <c r="VF22" s="81"/>
      <c r="VG22" s="81"/>
      <c r="VH22" s="81"/>
      <c r="VI22" s="81"/>
      <c r="VJ22" s="81"/>
      <c r="VK22" s="81"/>
      <c r="VL22" s="81"/>
      <c r="VM22" s="81"/>
      <c r="VN22" s="81"/>
      <c r="VO22" s="81"/>
      <c r="VP22" s="81"/>
      <c r="VQ22" s="81"/>
      <c r="VR22" s="81"/>
      <c r="VS22" s="81"/>
      <c r="VT22" s="81"/>
      <c r="VU22" s="81"/>
      <c r="VV22" s="81"/>
      <c r="VW22" s="81"/>
      <c r="VX22" s="81"/>
      <c r="VY22" s="81"/>
      <c r="VZ22" s="81"/>
      <c r="WA22" s="81"/>
      <c r="WB22" s="81"/>
      <c r="WC22" s="81"/>
      <c r="WD22" s="81"/>
      <c r="WE22" s="81"/>
      <c r="WF22" s="81"/>
      <c r="WG22" s="81"/>
      <c r="WH22" s="81"/>
      <c r="WI22" s="81"/>
      <c r="WJ22" s="81"/>
      <c r="WK22" s="81"/>
      <c r="WL22" s="81"/>
      <c r="WM22" s="81"/>
      <c r="WN22" s="81"/>
      <c r="WO22" s="81"/>
      <c r="WP22" s="81"/>
      <c r="WQ22" s="81"/>
      <c r="WR22" s="81"/>
      <c r="WS22" s="81"/>
      <c r="WT22" s="81"/>
      <c r="WU22" s="81"/>
      <c r="WV22" s="81"/>
      <c r="WW22" s="81"/>
      <c r="WX22" s="81"/>
      <c r="WY22" s="81"/>
      <c r="WZ22" s="81"/>
      <c r="XA22" s="81"/>
      <c r="XB22" s="81"/>
      <c r="XC22" s="81"/>
      <c r="XD22" s="81"/>
      <c r="XE22" s="81"/>
      <c r="XF22" s="81"/>
      <c r="XG22" s="81"/>
      <c r="XH22" s="81"/>
      <c r="XI22" s="81"/>
      <c r="XJ22" s="81"/>
      <c r="XK22" s="81"/>
      <c r="XL22" s="81"/>
      <c r="XM22" s="81"/>
      <c r="XN22" s="81"/>
      <c r="XO22" s="81"/>
      <c r="XP22" s="81"/>
      <c r="XQ22" s="81"/>
      <c r="XR22" s="81"/>
      <c r="XS22" s="81"/>
      <c r="XT22" s="81"/>
      <c r="XU22" s="81"/>
      <c r="XV22" s="81"/>
      <c r="XW22" s="81"/>
      <c r="XX22" s="81"/>
      <c r="XY22" s="81"/>
      <c r="XZ22" s="81"/>
      <c r="YA22" s="81"/>
      <c r="YB22" s="81"/>
      <c r="YC22" s="81"/>
      <c r="YD22" s="81"/>
      <c r="YE22" s="81"/>
      <c r="YF22" s="81"/>
      <c r="YG22" s="81"/>
      <c r="YH22" s="81"/>
      <c r="YI22" s="81"/>
      <c r="YJ22" s="81"/>
      <c r="YK22" s="81"/>
      <c r="YL22" s="81"/>
      <c r="YM22" s="81"/>
      <c r="YN22" s="81"/>
      <c r="YO22" s="81"/>
      <c r="YP22" s="81"/>
      <c r="YQ22" s="81"/>
      <c r="YR22" s="81"/>
      <c r="YS22" s="81"/>
      <c r="YT22" s="81"/>
      <c r="YU22" s="81"/>
      <c r="YV22" s="81"/>
      <c r="YW22" s="81"/>
      <c r="YX22" s="81"/>
      <c r="YY22" s="81"/>
      <c r="YZ22" s="81"/>
      <c r="ZA22" s="81"/>
      <c r="ZB22" s="81"/>
      <c r="ZC22" s="81"/>
      <c r="ZD22" s="81"/>
      <c r="ZE22" s="81"/>
      <c r="ZF22" s="81"/>
      <c r="ZG22" s="81"/>
      <c r="ZH22" s="81"/>
      <c r="ZI22" s="81"/>
      <c r="ZJ22" s="81"/>
      <c r="ZK22" s="81"/>
      <c r="ZL22" s="81"/>
      <c r="ZM22" s="81"/>
      <c r="ZN22" s="81"/>
      <c r="ZO22" s="81"/>
      <c r="ZP22" s="81"/>
      <c r="ZQ22" s="81"/>
      <c r="ZR22" s="81"/>
      <c r="ZS22" s="81"/>
      <c r="ZT22" s="81"/>
      <c r="ZU22" s="81"/>
      <c r="ZV22" s="81"/>
      <c r="ZW22" s="81"/>
      <c r="ZX22" s="81"/>
      <c r="ZY22" s="81"/>
      <c r="ZZ22" s="81"/>
      <c r="AAA22" s="81"/>
      <c r="AAB22" s="81"/>
      <c r="AAC22" s="81"/>
      <c r="AAD22" s="81"/>
      <c r="AAE22" s="81"/>
      <c r="AAF22" s="81"/>
      <c r="AAG22" s="81"/>
      <c r="AAH22" s="81"/>
      <c r="AAI22" s="81"/>
      <c r="AAJ22" s="81"/>
      <c r="AAK22" s="81"/>
      <c r="AAL22" s="81"/>
      <c r="AAM22" s="81"/>
      <c r="AAN22" s="81"/>
      <c r="AAO22" s="81"/>
      <c r="AAP22" s="81"/>
      <c r="AAQ22" s="81"/>
      <c r="AAR22" s="81"/>
      <c r="AAS22" s="81"/>
      <c r="AAT22" s="81"/>
      <c r="AAU22" s="81"/>
      <c r="AAV22" s="81"/>
      <c r="AAW22" s="81"/>
      <c r="AAX22" s="81"/>
      <c r="AAY22" s="81"/>
      <c r="AAZ22" s="81"/>
      <c r="ABA22" s="81"/>
      <c r="ABB22" s="81"/>
      <c r="ABC22" s="81"/>
      <c r="ABD22" s="81"/>
      <c r="ABE22" s="81"/>
      <c r="ABF22" s="81"/>
      <c r="ABG22" s="81"/>
      <c r="ABH22" s="81"/>
      <c r="ABI22" s="81"/>
      <c r="ABJ22" s="81"/>
      <c r="ABK22" s="81"/>
      <c r="ABL22" s="81"/>
      <c r="ABM22" s="81"/>
      <c r="ABN22" s="81"/>
      <c r="ABO22" s="81"/>
      <c r="ABP22" s="81"/>
      <c r="ABQ22" s="81"/>
      <c r="ABR22" s="81"/>
      <c r="ABS22" s="81"/>
      <c r="ABT22" s="81"/>
      <c r="ABU22" s="81"/>
      <c r="ABV22" s="81"/>
      <c r="ABW22" s="81"/>
      <c r="ABX22" s="81"/>
      <c r="ABY22" s="81"/>
      <c r="ABZ22" s="81"/>
      <c r="ACA22" s="81"/>
      <c r="ACB22" s="81"/>
      <c r="ACC22" s="81"/>
      <c r="ACD22" s="81"/>
      <c r="ACE22" s="81"/>
      <c r="ACF22" s="81"/>
      <c r="ACG22" s="81"/>
      <c r="ACH22" s="81"/>
      <c r="ACI22" s="81"/>
      <c r="ACJ22" s="81"/>
      <c r="ACK22" s="81"/>
      <c r="ACL22" s="81"/>
      <c r="ACM22" s="81"/>
      <c r="ACN22" s="81"/>
      <c r="ACO22" s="81"/>
      <c r="ACP22" s="81"/>
      <c r="ACQ22" s="81"/>
      <c r="ACR22" s="81"/>
      <c r="ACS22" s="81"/>
      <c r="ACT22" s="81"/>
      <c r="ACU22" s="81"/>
      <c r="ACV22" s="81"/>
      <c r="ACW22" s="81"/>
      <c r="ACX22" s="81"/>
      <c r="ACY22" s="81"/>
      <c r="ACZ22" s="81"/>
      <c r="ADA22" s="81"/>
      <c r="ADB22" s="81"/>
      <c r="ADC22" s="81"/>
      <c r="ADD22" s="81"/>
      <c r="ADE22" s="81"/>
      <c r="ADF22" s="81"/>
      <c r="ADG22" s="81"/>
      <c r="ADH22" s="81"/>
      <c r="ADI22" s="81"/>
      <c r="ADJ22" s="81"/>
      <c r="ADK22" s="81"/>
      <c r="ADL22" s="81"/>
      <c r="ADM22" s="81"/>
      <c r="ADN22" s="81"/>
      <c r="ADO22" s="81"/>
      <c r="ADP22" s="81"/>
      <c r="ADQ22" s="81"/>
      <c r="ADR22" s="81"/>
      <c r="ADS22" s="81"/>
      <c r="ADT22" s="81"/>
      <c r="ADU22" s="81"/>
      <c r="ADV22" s="81"/>
      <c r="ADW22" s="81"/>
      <c r="ADX22" s="81"/>
      <c r="ADY22" s="81"/>
      <c r="ADZ22" s="81"/>
      <c r="AEA22" s="81"/>
      <c r="AEB22" s="81"/>
      <c r="AEC22" s="81"/>
      <c r="AED22" s="81"/>
      <c r="AEE22" s="81"/>
      <c r="AEF22" s="81"/>
      <c r="AEG22" s="81"/>
      <c r="AEH22" s="81"/>
      <c r="AEI22" s="81"/>
      <c r="AEJ22" s="81"/>
      <c r="AEK22" s="81"/>
      <c r="AEL22" s="81"/>
      <c r="AEM22" s="81"/>
      <c r="AEN22" s="81"/>
      <c r="AEO22" s="81"/>
      <c r="AEP22" s="81"/>
      <c r="AEQ22" s="81"/>
      <c r="AER22" s="81"/>
      <c r="AES22" s="81"/>
      <c r="AET22" s="81"/>
      <c r="AEU22" s="81"/>
      <c r="AEV22" s="81"/>
      <c r="AEW22" s="81"/>
      <c r="AEX22" s="81"/>
      <c r="AEY22" s="81"/>
      <c r="AEZ22" s="81"/>
      <c r="AFA22" s="81"/>
      <c r="AFB22" s="81"/>
      <c r="AFC22" s="81"/>
      <c r="AFD22" s="81"/>
      <c r="AFE22" s="81"/>
      <c r="AFF22" s="81"/>
      <c r="AFG22" s="81"/>
      <c r="AFH22" s="81"/>
      <c r="AFI22" s="81"/>
      <c r="AFJ22" s="81"/>
      <c r="AFK22" s="81"/>
      <c r="AFL22" s="81"/>
      <c r="AFM22" s="81"/>
      <c r="AFN22" s="81"/>
      <c r="AFO22" s="81"/>
      <c r="AFP22" s="81"/>
      <c r="AFQ22" s="81"/>
      <c r="AFR22" s="81"/>
      <c r="AFS22" s="81"/>
      <c r="AFT22" s="81"/>
      <c r="AFU22" s="81"/>
      <c r="AFV22" s="81"/>
      <c r="AFW22" s="81"/>
      <c r="AFX22" s="81"/>
      <c r="AFY22" s="81"/>
      <c r="AFZ22" s="81"/>
      <c r="AGA22" s="81"/>
      <c r="AGB22" s="81"/>
      <c r="AGC22" s="81"/>
      <c r="AGD22" s="81"/>
      <c r="AGE22" s="81"/>
      <c r="AGF22" s="81"/>
      <c r="AGG22" s="81"/>
      <c r="AGH22" s="81"/>
      <c r="AGI22" s="81"/>
      <c r="AGJ22" s="81"/>
      <c r="AGK22" s="81"/>
      <c r="AGL22" s="81"/>
      <c r="AGM22" s="81"/>
      <c r="AGN22" s="81"/>
      <c r="AGO22" s="81"/>
      <c r="AGP22" s="81"/>
      <c r="AGQ22" s="81"/>
      <c r="AGR22" s="81"/>
      <c r="AGS22" s="81"/>
      <c r="AGT22" s="81"/>
      <c r="AGU22" s="81"/>
      <c r="AGV22" s="81"/>
      <c r="AGW22" s="81"/>
      <c r="AGX22" s="81"/>
      <c r="AGY22" s="81"/>
      <c r="AGZ22" s="81"/>
      <c r="AHA22" s="81"/>
      <c r="AHB22" s="81"/>
      <c r="AHC22" s="81"/>
      <c r="AHD22" s="81"/>
      <c r="AHE22" s="81"/>
      <c r="AHF22" s="81"/>
      <c r="AHG22" s="81"/>
      <c r="AHH22" s="81"/>
      <c r="AHI22" s="81"/>
      <c r="AHJ22" s="81"/>
      <c r="AHK22" s="81"/>
      <c r="AHL22" s="81"/>
      <c r="AHM22" s="81"/>
      <c r="AHN22" s="81"/>
      <c r="AHO22" s="81"/>
      <c r="AHP22" s="81"/>
      <c r="AHQ22" s="81"/>
      <c r="AHR22" s="81"/>
      <c r="AHS22" s="81"/>
      <c r="AHT22" s="81"/>
      <c r="AHU22" s="81"/>
      <c r="AHV22" s="81"/>
      <c r="AHW22" s="81"/>
      <c r="AHX22" s="81"/>
      <c r="AHY22" s="81"/>
      <c r="AHZ22" s="81"/>
      <c r="AIA22" s="81"/>
      <c r="AIB22" s="81"/>
      <c r="AIC22" s="81"/>
      <c r="AID22" s="81"/>
      <c r="AIE22" s="81"/>
      <c r="AIF22" s="81"/>
      <c r="AIG22" s="81"/>
      <c r="AIH22" s="81"/>
      <c r="AII22" s="81"/>
      <c r="AIJ22" s="81"/>
      <c r="AIK22" s="81"/>
      <c r="AIL22" s="81"/>
      <c r="AIM22" s="81"/>
      <c r="AIN22" s="81"/>
      <c r="AIO22" s="81"/>
      <c r="AIP22" s="81"/>
      <c r="AIQ22" s="81"/>
      <c r="AIR22" s="81"/>
      <c r="AIS22" s="81"/>
      <c r="AIT22" s="81"/>
      <c r="AIU22" s="81"/>
      <c r="AIV22" s="81"/>
      <c r="AIW22" s="81"/>
      <c r="AIX22" s="81"/>
      <c r="AIY22" s="81"/>
      <c r="AIZ22" s="81"/>
      <c r="AJA22" s="81"/>
      <c r="AJB22" s="81"/>
      <c r="AJC22" s="81"/>
      <c r="AJD22" s="81"/>
      <c r="AJE22" s="81"/>
      <c r="AJF22" s="81"/>
      <c r="AJG22" s="81"/>
      <c r="AJH22" s="81"/>
      <c r="AJI22" s="81"/>
      <c r="AJJ22" s="81"/>
      <c r="AJK22" s="81"/>
      <c r="AJL22" s="81"/>
      <c r="AJM22" s="81"/>
      <c r="AJN22" s="81"/>
      <c r="AJO22" s="81"/>
      <c r="AJP22" s="81"/>
      <c r="AJQ22" s="81"/>
      <c r="AJR22" s="81"/>
      <c r="AJS22" s="81"/>
      <c r="AJT22" s="81"/>
      <c r="AJU22" s="81"/>
      <c r="AJV22" s="81"/>
      <c r="AJW22" s="81"/>
      <c r="AJX22" s="81"/>
      <c r="AJY22" s="81"/>
      <c r="AJZ22" s="81"/>
      <c r="AKA22" s="81"/>
      <c r="AKB22" s="81"/>
      <c r="AKC22" s="81"/>
      <c r="AKD22" s="81"/>
      <c r="AKE22" s="81"/>
      <c r="AKF22" s="81"/>
      <c r="AKG22" s="81"/>
      <c r="AKH22" s="81"/>
      <c r="AKI22" s="81"/>
      <c r="AKJ22" s="81"/>
      <c r="AKK22" s="81"/>
      <c r="AKL22" s="81"/>
      <c r="AKM22" s="81"/>
      <c r="AKN22" s="81"/>
      <c r="AKO22" s="81"/>
      <c r="AKP22" s="81"/>
      <c r="AKQ22" s="81"/>
      <c r="AKR22" s="81"/>
      <c r="AKS22" s="81"/>
      <c r="AKT22" s="81"/>
      <c r="AKU22" s="81"/>
      <c r="AKV22" s="81"/>
      <c r="AKW22" s="81"/>
      <c r="AKX22" s="81"/>
      <c r="AKY22" s="81"/>
      <c r="AKZ22" s="81"/>
      <c r="ALA22" s="81"/>
      <c r="ALB22" s="81"/>
      <c r="ALC22" s="81"/>
      <c r="ALD22" s="81"/>
      <c r="ALE22" s="81"/>
      <c r="ALF22" s="81"/>
      <c r="ALG22" s="81"/>
      <c r="ALH22" s="81"/>
      <c r="ALI22" s="81"/>
      <c r="ALJ22" s="81"/>
      <c r="ALK22" s="81"/>
      <c r="ALL22" s="81"/>
      <c r="ALM22" s="81"/>
      <c r="ALN22" s="81"/>
      <c r="ALO22" s="81"/>
      <c r="ALP22" s="81"/>
      <c r="ALQ22" s="81"/>
      <c r="ALR22" s="81"/>
      <c r="ALS22" s="81"/>
      <c r="ALT22" s="81"/>
      <c r="ALU22" s="81"/>
      <c r="ALV22" s="81"/>
      <c r="ALW22" s="81"/>
      <c r="ALX22" s="81"/>
      <c r="ALY22" s="81"/>
      <c r="ALZ22" s="81"/>
      <c r="AMA22" s="81"/>
      <c r="AMB22" s="81"/>
      <c r="AMC22" s="81"/>
      <c r="AMD22" s="81"/>
      <c r="AME22" s="81"/>
      <c r="AMF22" s="81"/>
      <c r="AMG22" s="81"/>
      <c r="AMH22" s="81"/>
      <c r="AMI22" s="81"/>
      <c r="AMJ22" s="81"/>
      <c r="AMK22" s="81"/>
    </row>
    <row r="23" spans="1:1025" s="80" customFormat="1" ht="13.5" thickBot="1">
      <c r="A23" s="119"/>
      <c r="B23" s="120"/>
      <c r="C23" s="121"/>
      <c r="D23" s="121"/>
      <c r="E23" s="121"/>
      <c r="F23" s="121"/>
      <c r="G23" s="121"/>
      <c r="H23" s="121"/>
      <c r="I23" s="121"/>
      <c r="J23" s="122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  <c r="IR23" s="81"/>
      <c r="IS23" s="81"/>
      <c r="IT23" s="81"/>
      <c r="IU23" s="81"/>
      <c r="IV23" s="81"/>
      <c r="IW23" s="81"/>
      <c r="IX23" s="81"/>
      <c r="IY23" s="81"/>
      <c r="IZ23" s="81"/>
      <c r="JA23" s="81"/>
      <c r="JB23" s="81"/>
      <c r="JC23" s="81"/>
      <c r="JD23" s="81"/>
      <c r="JE23" s="81"/>
      <c r="JF23" s="81"/>
      <c r="JG23" s="81"/>
      <c r="JH23" s="81"/>
      <c r="JI23" s="81"/>
      <c r="JJ23" s="81"/>
      <c r="JK23" s="81"/>
      <c r="JL23" s="81"/>
      <c r="JM23" s="81"/>
      <c r="JN23" s="81"/>
      <c r="JO23" s="81"/>
      <c r="JP23" s="81"/>
      <c r="JQ23" s="81"/>
      <c r="JR23" s="81"/>
      <c r="JS23" s="81"/>
      <c r="JT23" s="81"/>
      <c r="JU23" s="81"/>
      <c r="JV23" s="81"/>
      <c r="JW23" s="81"/>
      <c r="JX23" s="81"/>
      <c r="JY23" s="81"/>
      <c r="JZ23" s="81"/>
      <c r="KA23" s="81"/>
      <c r="KB23" s="81"/>
      <c r="KC23" s="81"/>
      <c r="KD23" s="81"/>
      <c r="KE23" s="81"/>
      <c r="KF23" s="81"/>
      <c r="KG23" s="81"/>
      <c r="KH23" s="81"/>
      <c r="KI23" s="81"/>
      <c r="KJ23" s="81"/>
      <c r="KK23" s="81"/>
      <c r="KL23" s="81"/>
      <c r="KM23" s="81"/>
      <c r="KN23" s="81"/>
      <c r="KO23" s="81"/>
      <c r="KP23" s="81"/>
      <c r="KQ23" s="81"/>
      <c r="KR23" s="81"/>
      <c r="KS23" s="81"/>
      <c r="KT23" s="81"/>
      <c r="KU23" s="81"/>
      <c r="KV23" s="81"/>
      <c r="KW23" s="81"/>
      <c r="KX23" s="81"/>
      <c r="KY23" s="81"/>
      <c r="KZ23" s="81"/>
      <c r="LA23" s="81"/>
      <c r="LB23" s="81"/>
      <c r="LC23" s="81"/>
      <c r="LD23" s="81"/>
      <c r="LE23" s="81"/>
      <c r="LF23" s="81"/>
      <c r="LG23" s="81"/>
      <c r="LH23" s="81"/>
      <c r="LI23" s="81"/>
      <c r="LJ23" s="81"/>
      <c r="LK23" s="81"/>
      <c r="LL23" s="81"/>
      <c r="LM23" s="81"/>
      <c r="LN23" s="81"/>
      <c r="LO23" s="81"/>
      <c r="LP23" s="81"/>
      <c r="LQ23" s="81"/>
      <c r="LR23" s="81"/>
      <c r="LS23" s="81"/>
      <c r="LT23" s="81"/>
      <c r="LU23" s="81"/>
      <c r="LV23" s="81"/>
      <c r="LW23" s="81"/>
      <c r="LX23" s="81"/>
      <c r="LY23" s="81"/>
      <c r="LZ23" s="81"/>
      <c r="MA23" s="81"/>
      <c r="MB23" s="81"/>
      <c r="MC23" s="81"/>
      <c r="MD23" s="81"/>
      <c r="ME23" s="81"/>
      <c r="MF23" s="81"/>
      <c r="MG23" s="81"/>
      <c r="MH23" s="81"/>
      <c r="MI23" s="81"/>
      <c r="MJ23" s="81"/>
      <c r="MK23" s="81"/>
      <c r="ML23" s="81"/>
      <c r="MM23" s="81"/>
      <c r="MN23" s="81"/>
      <c r="MO23" s="81"/>
      <c r="MP23" s="81"/>
      <c r="MQ23" s="81"/>
      <c r="MR23" s="81"/>
      <c r="MS23" s="81"/>
      <c r="MT23" s="81"/>
      <c r="MU23" s="81"/>
      <c r="MV23" s="81"/>
      <c r="MW23" s="81"/>
      <c r="MX23" s="81"/>
      <c r="MY23" s="81"/>
      <c r="MZ23" s="81"/>
      <c r="NA23" s="81"/>
      <c r="NB23" s="81"/>
      <c r="NC23" s="81"/>
      <c r="ND23" s="81"/>
      <c r="NE23" s="81"/>
      <c r="NF23" s="81"/>
      <c r="NG23" s="81"/>
      <c r="NH23" s="81"/>
      <c r="NI23" s="81"/>
      <c r="NJ23" s="81"/>
      <c r="NK23" s="81"/>
      <c r="NL23" s="81"/>
      <c r="NM23" s="81"/>
      <c r="NN23" s="81"/>
      <c r="NO23" s="81"/>
      <c r="NP23" s="81"/>
      <c r="NQ23" s="81"/>
      <c r="NR23" s="81"/>
      <c r="NS23" s="81"/>
      <c r="NT23" s="81"/>
      <c r="NU23" s="81"/>
      <c r="NV23" s="81"/>
      <c r="NW23" s="81"/>
      <c r="NX23" s="81"/>
      <c r="NY23" s="81"/>
      <c r="NZ23" s="81"/>
      <c r="OA23" s="81"/>
      <c r="OB23" s="81"/>
      <c r="OC23" s="81"/>
      <c r="OD23" s="81"/>
      <c r="OE23" s="81"/>
      <c r="OF23" s="81"/>
      <c r="OG23" s="81"/>
      <c r="OH23" s="81"/>
      <c r="OI23" s="81"/>
      <c r="OJ23" s="81"/>
      <c r="OK23" s="81"/>
      <c r="OL23" s="81"/>
      <c r="OM23" s="81"/>
      <c r="ON23" s="81"/>
      <c r="OO23" s="81"/>
      <c r="OP23" s="81"/>
      <c r="OQ23" s="81"/>
      <c r="OR23" s="81"/>
      <c r="OS23" s="81"/>
      <c r="OT23" s="81"/>
      <c r="OU23" s="81"/>
      <c r="OV23" s="81"/>
      <c r="OW23" s="81"/>
      <c r="OX23" s="81"/>
      <c r="OY23" s="81"/>
      <c r="OZ23" s="81"/>
      <c r="PA23" s="81"/>
      <c r="PB23" s="81"/>
      <c r="PC23" s="81"/>
      <c r="PD23" s="81"/>
      <c r="PE23" s="81"/>
      <c r="PF23" s="81"/>
      <c r="PG23" s="81"/>
      <c r="PH23" s="81"/>
      <c r="PI23" s="81"/>
      <c r="PJ23" s="81"/>
      <c r="PK23" s="81"/>
      <c r="PL23" s="81"/>
      <c r="PM23" s="81"/>
      <c r="PN23" s="81"/>
      <c r="PO23" s="81"/>
      <c r="PP23" s="81"/>
      <c r="PQ23" s="81"/>
      <c r="PR23" s="81"/>
      <c r="PS23" s="81"/>
      <c r="PT23" s="81"/>
      <c r="PU23" s="81"/>
      <c r="PV23" s="81"/>
      <c r="PW23" s="81"/>
      <c r="PX23" s="81"/>
      <c r="PY23" s="81"/>
      <c r="PZ23" s="81"/>
      <c r="QA23" s="81"/>
      <c r="QB23" s="81"/>
      <c r="QC23" s="81"/>
      <c r="QD23" s="81"/>
      <c r="QE23" s="81"/>
      <c r="QF23" s="81"/>
      <c r="QG23" s="81"/>
      <c r="QH23" s="81"/>
      <c r="QI23" s="81"/>
      <c r="QJ23" s="81"/>
      <c r="QK23" s="81"/>
      <c r="QL23" s="81"/>
      <c r="QM23" s="81"/>
      <c r="QN23" s="81"/>
      <c r="QO23" s="81"/>
      <c r="QP23" s="81"/>
      <c r="QQ23" s="81"/>
      <c r="QR23" s="81"/>
      <c r="QS23" s="81"/>
      <c r="QT23" s="81"/>
      <c r="QU23" s="81"/>
      <c r="QV23" s="81"/>
      <c r="QW23" s="81"/>
      <c r="QX23" s="81"/>
      <c r="QY23" s="81"/>
      <c r="QZ23" s="81"/>
      <c r="RA23" s="81"/>
      <c r="RB23" s="81"/>
      <c r="RC23" s="81"/>
      <c r="RD23" s="81"/>
      <c r="RE23" s="81"/>
      <c r="RF23" s="81"/>
      <c r="RG23" s="81"/>
      <c r="RH23" s="81"/>
      <c r="RI23" s="81"/>
      <c r="RJ23" s="81"/>
      <c r="RK23" s="81"/>
      <c r="RL23" s="81"/>
      <c r="RM23" s="81"/>
      <c r="RN23" s="81"/>
      <c r="RO23" s="81"/>
      <c r="RP23" s="81"/>
      <c r="RQ23" s="81"/>
      <c r="RR23" s="81"/>
      <c r="RS23" s="81"/>
      <c r="RT23" s="81"/>
      <c r="RU23" s="81"/>
      <c r="RV23" s="81"/>
      <c r="RW23" s="81"/>
      <c r="RX23" s="81"/>
      <c r="RY23" s="81"/>
      <c r="RZ23" s="81"/>
      <c r="SA23" s="81"/>
      <c r="SB23" s="81"/>
      <c r="SC23" s="81"/>
      <c r="SD23" s="81"/>
      <c r="SE23" s="81"/>
      <c r="SF23" s="81"/>
      <c r="SG23" s="81"/>
      <c r="SH23" s="81"/>
      <c r="SI23" s="81"/>
      <c r="SJ23" s="81"/>
      <c r="SK23" s="81"/>
      <c r="SL23" s="81"/>
      <c r="SM23" s="81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1"/>
      <c r="TB23" s="81"/>
      <c r="TC23" s="81"/>
      <c r="TD23" s="81"/>
      <c r="TE23" s="81"/>
      <c r="TF23" s="81"/>
      <c r="TG23" s="81"/>
      <c r="TH23" s="81"/>
      <c r="TI23" s="81"/>
      <c r="TJ23" s="81"/>
      <c r="TK23" s="81"/>
      <c r="TL23" s="81"/>
      <c r="TM23" s="81"/>
      <c r="TN23" s="81"/>
      <c r="TO23" s="81"/>
      <c r="TP23" s="81"/>
      <c r="TQ23" s="81"/>
      <c r="TR23" s="81"/>
      <c r="TS23" s="81"/>
      <c r="TT23" s="81"/>
      <c r="TU23" s="81"/>
      <c r="TV23" s="81"/>
      <c r="TW23" s="81"/>
      <c r="TX23" s="81"/>
      <c r="TY23" s="81"/>
      <c r="TZ23" s="81"/>
      <c r="UA23" s="81"/>
      <c r="UB23" s="81"/>
      <c r="UC23" s="81"/>
      <c r="UD23" s="81"/>
      <c r="UE23" s="81"/>
      <c r="UF23" s="81"/>
      <c r="UG23" s="81"/>
      <c r="UH23" s="81"/>
      <c r="UI23" s="81"/>
      <c r="UJ23" s="81"/>
      <c r="UK23" s="81"/>
      <c r="UL23" s="81"/>
      <c r="UM23" s="81"/>
      <c r="UN23" s="81"/>
      <c r="UO23" s="81"/>
      <c r="UP23" s="81"/>
      <c r="UQ23" s="81"/>
      <c r="UR23" s="81"/>
      <c r="US23" s="81"/>
      <c r="UT23" s="81"/>
      <c r="UU23" s="81"/>
      <c r="UV23" s="81"/>
      <c r="UW23" s="81"/>
      <c r="UX23" s="81"/>
      <c r="UY23" s="81"/>
      <c r="UZ23" s="81"/>
      <c r="VA23" s="81"/>
      <c r="VB23" s="81"/>
      <c r="VC23" s="81"/>
      <c r="VD23" s="81"/>
      <c r="VE23" s="81"/>
      <c r="VF23" s="81"/>
      <c r="VG23" s="81"/>
      <c r="VH23" s="81"/>
      <c r="VI23" s="81"/>
      <c r="VJ23" s="81"/>
      <c r="VK23" s="81"/>
      <c r="VL23" s="81"/>
      <c r="VM23" s="81"/>
      <c r="VN23" s="81"/>
      <c r="VO23" s="81"/>
      <c r="VP23" s="81"/>
      <c r="VQ23" s="81"/>
      <c r="VR23" s="81"/>
      <c r="VS23" s="81"/>
      <c r="VT23" s="81"/>
      <c r="VU23" s="81"/>
      <c r="VV23" s="81"/>
      <c r="VW23" s="81"/>
      <c r="VX23" s="81"/>
      <c r="VY23" s="81"/>
      <c r="VZ23" s="81"/>
      <c r="WA23" s="81"/>
      <c r="WB23" s="81"/>
      <c r="WC23" s="81"/>
      <c r="WD23" s="81"/>
      <c r="WE23" s="81"/>
      <c r="WF23" s="81"/>
      <c r="WG23" s="81"/>
      <c r="WH23" s="81"/>
      <c r="WI23" s="81"/>
      <c r="WJ23" s="81"/>
      <c r="WK23" s="81"/>
      <c r="WL23" s="81"/>
      <c r="WM23" s="81"/>
      <c r="WN23" s="81"/>
      <c r="WO23" s="81"/>
      <c r="WP23" s="81"/>
      <c r="WQ23" s="81"/>
      <c r="WR23" s="81"/>
      <c r="WS23" s="81"/>
      <c r="WT23" s="81"/>
      <c r="WU23" s="81"/>
      <c r="WV23" s="81"/>
      <c r="WW23" s="81"/>
      <c r="WX23" s="81"/>
      <c r="WY23" s="81"/>
      <c r="WZ23" s="81"/>
      <c r="XA23" s="81"/>
      <c r="XB23" s="81"/>
      <c r="XC23" s="81"/>
      <c r="XD23" s="81"/>
      <c r="XE23" s="81"/>
      <c r="XF23" s="81"/>
      <c r="XG23" s="81"/>
      <c r="XH23" s="81"/>
      <c r="XI23" s="81"/>
      <c r="XJ23" s="81"/>
      <c r="XK23" s="81"/>
      <c r="XL23" s="81"/>
      <c r="XM23" s="81"/>
      <c r="XN23" s="81"/>
      <c r="XO23" s="81"/>
      <c r="XP23" s="81"/>
      <c r="XQ23" s="81"/>
      <c r="XR23" s="81"/>
      <c r="XS23" s="81"/>
      <c r="XT23" s="81"/>
      <c r="XU23" s="81"/>
      <c r="XV23" s="81"/>
      <c r="XW23" s="81"/>
      <c r="XX23" s="81"/>
      <c r="XY23" s="81"/>
      <c r="XZ23" s="81"/>
      <c r="YA23" s="81"/>
      <c r="YB23" s="81"/>
      <c r="YC23" s="81"/>
      <c r="YD23" s="81"/>
      <c r="YE23" s="81"/>
      <c r="YF23" s="81"/>
      <c r="YG23" s="81"/>
      <c r="YH23" s="81"/>
      <c r="YI23" s="81"/>
      <c r="YJ23" s="81"/>
      <c r="YK23" s="81"/>
      <c r="YL23" s="81"/>
      <c r="YM23" s="81"/>
      <c r="YN23" s="81"/>
      <c r="YO23" s="81"/>
      <c r="YP23" s="81"/>
      <c r="YQ23" s="81"/>
      <c r="YR23" s="81"/>
      <c r="YS23" s="81"/>
      <c r="YT23" s="81"/>
      <c r="YU23" s="81"/>
      <c r="YV23" s="81"/>
      <c r="YW23" s="81"/>
      <c r="YX23" s="81"/>
      <c r="YY23" s="81"/>
      <c r="YZ23" s="81"/>
      <c r="ZA23" s="81"/>
      <c r="ZB23" s="81"/>
      <c r="ZC23" s="81"/>
      <c r="ZD23" s="81"/>
      <c r="ZE23" s="81"/>
      <c r="ZF23" s="81"/>
      <c r="ZG23" s="81"/>
      <c r="ZH23" s="81"/>
      <c r="ZI23" s="81"/>
      <c r="ZJ23" s="81"/>
      <c r="ZK23" s="81"/>
      <c r="ZL23" s="81"/>
      <c r="ZM23" s="81"/>
      <c r="ZN23" s="81"/>
      <c r="ZO23" s="81"/>
      <c r="ZP23" s="81"/>
      <c r="ZQ23" s="81"/>
      <c r="ZR23" s="81"/>
      <c r="ZS23" s="81"/>
      <c r="ZT23" s="81"/>
      <c r="ZU23" s="81"/>
      <c r="ZV23" s="81"/>
      <c r="ZW23" s="81"/>
      <c r="ZX23" s="81"/>
      <c r="ZY23" s="81"/>
      <c r="ZZ23" s="81"/>
      <c r="AAA23" s="81"/>
      <c r="AAB23" s="81"/>
      <c r="AAC23" s="81"/>
      <c r="AAD23" s="81"/>
      <c r="AAE23" s="81"/>
      <c r="AAF23" s="81"/>
      <c r="AAG23" s="81"/>
      <c r="AAH23" s="81"/>
      <c r="AAI23" s="81"/>
      <c r="AAJ23" s="81"/>
      <c r="AAK23" s="81"/>
      <c r="AAL23" s="81"/>
      <c r="AAM23" s="81"/>
      <c r="AAN23" s="81"/>
      <c r="AAO23" s="81"/>
      <c r="AAP23" s="81"/>
      <c r="AAQ23" s="81"/>
      <c r="AAR23" s="81"/>
      <c r="AAS23" s="81"/>
      <c r="AAT23" s="81"/>
      <c r="AAU23" s="81"/>
      <c r="AAV23" s="81"/>
      <c r="AAW23" s="81"/>
      <c r="AAX23" s="81"/>
      <c r="AAY23" s="81"/>
      <c r="AAZ23" s="81"/>
      <c r="ABA23" s="81"/>
      <c r="ABB23" s="81"/>
      <c r="ABC23" s="81"/>
      <c r="ABD23" s="81"/>
      <c r="ABE23" s="81"/>
      <c r="ABF23" s="81"/>
      <c r="ABG23" s="81"/>
      <c r="ABH23" s="81"/>
      <c r="ABI23" s="81"/>
      <c r="ABJ23" s="81"/>
      <c r="ABK23" s="81"/>
      <c r="ABL23" s="81"/>
      <c r="ABM23" s="81"/>
      <c r="ABN23" s="81"/>
      <c r="ABO23" s="81"/>
      <c r="ABP23" s="81"/>
      <c r="ABQ23" s="81"/>
      <c r="ABR23" s="81"/>
      <c r="ABS23" s="81"/>
      <c r="ABT23" s="81"/>
      <c r="ABU23" s="81"/>
      <c r="ABV23" s="81"/>
      <c r="ABW23" s="81"/>
      <c r="ABX23" s="81"/>
      <c r="ABY23" s="81"/>
      <c r="ABZ23" s="81"/>
      <c r="ACA23" s="81"/>
      <c r="ACB23" s="81"/>
      <c r="ACC23" s="81"/>
      <c r="ACD23" s="81"/>
      <c r="ACE23" s="81"/>
      <c r="ACF23" s="81"/>
      <c r="ACG23" s="81"/>
      <c r="ACH23" s="81"/>
      <c r="ACI23" s="81"/>
      <c r="ACJ23" s="81"/>
      <c r="ACK23" s="81"/>
      <c r="ACL23" s="81"/>
      <c r="ACM23" s="81"/>
      <c r="ACN23" s="81"/>
      <c r="ACO23" s="81"/>
      <c r="ACP23" s="81"/>
      <c r="ACQ23" s="81"/>
      <c r="ACR23" s="81"/>
      <c r="ACS23" s="81"/>
      <c r="ACT23" s="81"/>
      <c r="ACU23" s="81"/>
      <c r="ACV23" s="81"/>
      <c r="ACW23" s="81"/>
      <c r="ACX23" s="81"/>
      <c r="ACY23" s="81"/>
      <c r="ACZ23" s="81"/>
      <c r="ADA23" s="81"/>
      <c r="ADB23" s="81"/>
      <c r="ADC23" s="81"/>
      <c r="ADD23" s="81"/>
      <c r="ADE23" s="81"/>
      <c r="ADF23" s="81"/>
      <c r="ADG23" s="81"/>
      <c r="ADH23" s="81"/>
      <c r="ADI23" s="81"/>
      <c r="ADJ23" s="81"/>
      <c r="ADK23" s="81"/>
      <c r="ADL23" s="81"/>
      <c r="ADM23" s="81"/>
      <c r="ADN23" s="81"/>
      <c r="ADO23" s="81"/>
      <c r="ADP23" s="81"/>
      <c r="ADQ23" s="81"/>
      <c r="ADR23" s="81"/>
      <c r="ADS23" s="81"/>
      <c r="ADT23" s="81"/>
      <c r="ADU23" s="81"/>
      <c r="ADV23" s="81"/>
      <c r="ADW23" s="81"/>
      <c r="ADX23" s="81"/>
      <c r="ADY23" s="81"/>
      <c r="ADZ23" s="81"/>
      <c r="AEA23" s="81"/>
      <c r="AEB23" s="81"/>
      <c r="AEC23" s="81"/>
      <c r="AED23" s="81"/>
      <c r="AEE23" s="81"/>
      <c r="AEF23" s="81"/>
      <c r="AEG23" s="81"/>
      <c r="AEH23" s="81"/>
      <c r="AEI23" s="81"/>
      <c r="AEJ23" s="81"/>
      <c r="AEK23" s="81"/>
      <c r="AEL23" s="81"/>
      <c r="AEM23" s="81"/>
      <c r="AEN23" s="81"/>
      <c r="AEO23" s="81"/>
      <c r="AEP23" s="81"/>
      <c r="AEQ23" s="81"/>
      <c r="AER23" s="81"/>
      <c r="AES23" s="81"/>
      <c r="AET23" s="81"/>
      <c r="AEU23" s="81"/>
      <c r="AEV23" s="81"/>
      <c r="AEW23" s="81"/>
      <c r="AEX23" s="81"/>
      <c r="AEY23" s="81"/>
      <c r="AEZ23" s="81"/>
      <c r="AFA23" s="81"/>
      <c r="AFB23" s="81"/>
      <c r="AFC23" s="81"/>
      <c r="AFD23" s="81"/>
      <c r="AFE23" s="81"/>
      <c r="AFF23" s="81"/>
      <c r="AFG23" s="81"/>
      <c r="AFH23" s="81"/>
      <c r="AFI23" s="81"/>
      <c r="AFJ23" s="81"/>
      <c r="AFK23" s="81"/>
      <c r="AFL23" s="81"/>
      <c r="AFM23" s="81"/>
      <c r="AFN23" s="81"/>
      <c r="AFO23" s="81"/>
      <c r="AFP23" s="81"/>
      <c r="AFQ23" s="81"/>
      <c r="AFR23" s="81"/>
      <c r="AFS23" s="81"/>
      <c r="AFT23" s="81"/>
      <c r="AFU23" s="81"/>
      <c r="AFV23" s="81"/>
      <c r="AFW23" s="81"/>
      <c r="AFX23" s="81"/>
      <c r="AFY23" s="81"/>
      <c r="AFZ23" s="81"/>
      <c r="AGA23" s="81"/>
      <c r="AGB23" s="81"/>
      <c r="AGC23" s="81"/>
      <c r="AGD23" s="81"/>
      <c r="AGE23" s="81"/>
      <c r="AGF23" s="81"/>
      <c r="AGG23" s="81"/>
      <c r="AGH23" s="81"/>
      <c r="AGI23" s="81"/>
      <c r="AGJ23" s="81"/>
      <c r="AGK23" s="81"/>
      <c r="AGL23" s="81"/>
      <c r="AGM23" s="81"/>
      <c r="AGN23" s="81"/>
      <c r="AGO23" s="81"/>
      <c r="AGP23" s="81"/>
      <c r="AGQ23" s="81"/>
      <c r="AGR23" s="81"/>
      <c r="AGS23" s="81"/>
      <c r="AGT23" s="81"/>
      <c r="AGU23" s="81"/>
      <c r="AGV23" s="81"/>
      <c r="AGW23" s="81"/>
      <c r="AGX23" s="81"/>
      <c r="AGY23" s="81"/>
      <c r="AGZ23" s="81"/>
      <c r="AHA23" s="81"/>
      <c r="AHB23" s="81"/>
      <c r="AHC23" s="81"/>
      <c r="AHD23" s="81"/>
      <c r="AHE23" s="81"/>
      <c r="AHF23" s="81"/>
      <c r="AHG23" s="81"/>
      <c r="AHH23" s="81"/>
      <c r="AHI23" s="81"/>
      <c r="AHJ23" s="81"/>
      <c r="AHK23" s="81"/>
      <c r="AHL23" s="81"/>
      <c r="AHM23" s="81"/>
      <c r="AHN23" s="81"/>
      <c r="AHO23" s="81"/>
      <c r="AHP23" s="81"/>
      <c r="AHQ23" s="81"/>
      <c r="AHR23" s="81"/>
      <c r="AHS23" s="81"/>
      <c r="AHT23" s="81"/>
      <c r="AHU23" s="81"/>
      <c r="AHV23" s="81"/>
      <c r="AHW23" s="81"/>
      <c r="AHX23" s="81"/>
      <c r="AHY23" s="81"/>
      <c r="AHZ23" s="81"/>
      <c r="AIA23" s="81"/>
      <c r="AIB23" s="81"/>
      <c r="AIC23" s="81"/>
      <c r="AID23" s="81"/>
      <c r="AIE23" s="81"/>
      <c r="AIF23" s="81"/>
      <c r="AIG23" s="81"/>
      <c r="AIH23" s="81"/>
      <c r="AII23" s="81"/>
      <c r="AIJ23" s="81"/>
      <c r="AIK23" s="81"/>
      <c r="AIL23" s="81"/>
      <c r="AIM23" s="81"/>
      <c r="AIN23" s="81"/>
      <c r="AIO23" s="81"/>
      <c r="AIP23" s="81"/>
      <c r="AIQ23" s="81"/>
      <c r="AIR23" s="81"/>
      <c r="AIS23" s="81"/>
      <c r="AIT23" s="81"/>
      <c r="AIU23" s="81"/>
      <c r="AIV23" s="81"/>
      <c r="AIW23" s="81"/>
      <c r="AIX23" s="81"/>
      <c r="AIY23" s="81"/>
      <c r="AIZ23" s="81"/>
      <c r="AJA23" s="81"/>
      <c r="AJB23" s="81"/>
      <c r="AJC23" s="81"/>
      <c r="AJD23" s="81"/>
      <c r="AJE23" s="81"/>
      <c r="AJF23" s="81"/>
      <c r="AJG23" s="81"/>
      <c r="AJH23" s="81"/>
      <c r="AJI23" s="81"/>
      <c r="AJJ23" s="81"/>
      <c r="AJK23" s="81"/>
      <c r="AJL23" s="81"/>
      <c r="AJM23" s="81"/>
      <c r="AJN23" s="81"/>
      <c r="AJO23" s="81"/>
      <c r="AJP23" s="81"/>
      <c r="AJQ23" s="81"/>
      <c r="AJR23" s="81"/>
      <c r="AJS23" s="81"/>
      <c r="AJT23" s="81"/>
      <c r="AJU23" s="81"/>
      <c r="AJV23" s="81"/>
      <c r="AJW23" s="81"/>
      <c r="AJX23" s="81"/>
      <c r="AJY23" s="81"/>
      <c r="AJZ23" s="81"/>
      <c r="AKA23" s="81"/>
      <c r="AKB23" s="81"/>
      <c r="AKC23" s="81"/>
      <c r="AKD23" s="81"/>
      <c r="AKE23" s="81"/>
      <c r="AKF23" s="81"/>
      <c r="AKG23" s="81"/>
      <c r="AKH23" s="81"/>
      <c r="AKI23" s="81"/>
      <c r="AKJ23" s="81"/>
      <c r="AKK23" s="81"/>
      <c r="AKL23" s="81"/>
      <c r="AKM23" s="81"/>
      <c r="AKN23" s="81"/>
      <c r="AKO23" s="81"/>
      <c r="AKP23" s="81"/>
      <c r="AKQ23" s="81"/>
      <c r="AKR23" s="81"/>
      <c r="AKS23" s="81"/>
      <c r="AKT23" s="81"/>
      <c r="AKU23" s="81"/>
      <c r="AKV23" s="81"/>
      <c r="AKW23" s="81"/>
      <c r="AKX23" s="81"/>
      <c r="AKY23" s="81"/>
      <c r="AKZ23" s="81"/>
      <c r="ALA23" s="81"/>
      <c r="ALB23" s="81"/>
      <c r="ALC23" s="81"/>
      <c r="ALD23" s="81"/>
      <c r="ALE23" s="81"/>
      <c r="ALF23" s="81"/>
      <c r="ALG23" s="81"/>
      <c r="ALH23" s="81"/>
      <c r="ALI23" s="81"/>
      <c r="ALJ23" s="81"/>
      <c r="ALK23" s="81"/>
      <c r="ALL23" s="81"/>
      <c r="ALM23" s="81"/>
      <c r="ALN23" s="81"/>
      <c r="ALO23" s="81"/>
      <c r="ALP23" s="81"/>
      <c r="ALQ23" s="81"/>
      <c r="ALR23" s="81"/>
      <c r="ALS23" s="81"/>
      <c r="ALT23" s="81"/>
      <c r="ALU23" s="81"/>
      <c r="ALV23" s="81"/>
      <c r="ALW23" s="81"/>
      <c r="ALX23" s="81"/>
      <c r="ALY23" s="81"/>
      <c r="ALZ23" s="81"/>
      <c r="AMA23" s="81"/>
      <c r="AMB23" s="81"/>
      <c r="AMC23" s="81"/>
      <c r="AMD23" s="81"/>
      <c r="AME23" s="81"/>
      <c r="AMF23" s="81"/>
      <c r="AMG23" s="81"/>
      <c r="AMH23" s="81"/>
      <c r="AMI23" s="81"/>
      <c r="AMJ23" s="81"/>
      <c r="AMK23" s="81"/>
    </row>
    <row r="24" spans="1:1025" s="80" customFormat="1">
      <c r="A24" s="81"/>
      <c r="B24" s="116"/>
      <c r="C24" s="90"/>
      <c r="D24" s="90"/>
      <c r="E24" s="90"/>
      <c r="F24" s="90"/>
      <c r="G24" s="90"/>
      <c r="H24" s="90"/>
      <c r="I24" s="81"/>
      <c r="J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  <c r="IR24" s="81"/>
      <c r="IS24" s="81"/>
      <c r="IT24" s="81"/>
      <c r="IU24" s="81"/>
      <c r="IV24" s="81"/>
      <c r="IW24" s="81"/>
      <c r="IX24" s="81"/>
      <c r="IY24" s="81"/>
      <c r="IZ24" s="81"/>
      <c r="JA24" s="81"/>
      <c r="JB24" s="81"/>
      <c r="JC24" s="81"/>
      <c r="JD24" s="81"/>
      <c r="JE24" s="81"/>
      <c r="JF24" s="81"/>
      <c r="JG24" s="81"/>
      <c r="JH24" s="81"/>
      <c r="JI24" s="81"/>
      <c r="JJ24" s="81"/>
      <c r="JK24" s="81"/>
      <c r="JL24" s="81"/>
      <c r="JM24" s="81"/>
      <c r="JN24" s="81"/>
      <c r="JO24" s="81"/>
      <c r="JP24" s="81"/>
      <c r="JQ24" s="81"/>
      <c r="JR24" s="81"/>
      <c r="JS24" s="81"/>
      <c r="JT24" s="81"/>
      <c r="JU24" s="81"/>
      <c r="JV24" s="81"/>
      <c r="JW24" s="81"/>
      <c r="JX24" s="81"/>
      <c r="JY24" s="81"/>
      <c r="JZ24" s="81"/>
      <c r="KA24" s="81"/>
      <c r="KB24" s="81"/>
      <c r="KC24" s="81"/>
      <c r="KD24" s="81"/>
      <c r="KE24" s="81"/>
      <c r="KF24" s="81"/>
      <c r="KG24" s="81"/>
      <c r="KH24" s="81"/>
      <c r="KI24" s="81"/>
      <c r="KJ24" s="81"/>
      <c r="KK24" s="81"/>
      <c r="KL24" s="81"/>
      <c r="KM24" s="81"/>
      <c r="KN24" s="81"/>
      <c r="KO24" s="81"/>
      <c r="KP24" s="81"/>
      <c r="KQ24" s="81"/>
      <c r="KR24" s="81"/>
      <c r="KS24" s="81"/>
      <c r="KT24" s="81"/>
      <c r="KU24" s="81"/>
      <c r="KV24" s="81"/>
      <c r="KW24" s="81"/>
      <c r="KX24" s="81"/>
      <c r="KY24" s="81"/>
      <c r="KZ24" s="81"/>
      <c r="LA24" s="81"/>
      <c r="LB24" s="81"/>
      <c r="LC24" s="81"/>
      <c r="LD24" s="81"/>
      <c r="LE24" s="81"/>
      <c r="LF24" s="81"/>
      <c r="LG24" s="81"/>
      <c r="LH24" s="81"/>
      <c r="LI24" s="81"/>
      <c r="LJ24" s="81"/>
      <c r="LK24" s="81"/>
      <c r="LL24" s="81"/>
      <c r="LM24" s="81"/>
      <c r="LN24" s="81"/>
      <c r="LO24" s="81"/>
      <c r="LP24" s="81"/>
      <c r="LQ24" s="81"/>
      <c r="LR24" s="81"/>
      <c r="LS24" s="81"/>
      <c r="LT24" s="81"/>
      <c r="LU24" s="81"/>
      <c r="LV24" s="81"/>
      <c r="LW24" s="81"/>
      <c r="LX24" s="81"/>
      <c r="LY24" s="81"/>
      <c r="LZ24" s="81"/>
      <c r="MA24" s="81"/>
      <c r="MB24" s="81"/>
      <c r="MC24" s="81"/>
      <c r="MD24" s="81"/>
      <c r="ME24" s="81"/>
      <c r="MF24" s="81"/>
      <c r="MG24" s="81"/>
      <c r="MH24" s="81"/>
      <c r="MI24" s="81"/>
      <c r="MJ24" s="81"/>
      <c r="MK24" s="81"/>
      <c r="ML24" s="81"/>
      <c r="MM24" s="81"/>
      <c r="MN24" s="81"/>
      <c r="MO24" s="81"/>
      <c r="MP24" s="81"/>
      <c r="MQ24" s="81"/>
      <c r="MR24" s="81"/>
      <c r="MS24" s="81"/>
      <c r="MT24" s="81"/>
      <c r="MU24" s="81"/>
      <c r="MV24" s="81"/>
      <c r="MW24" s="81"/>
      <c r="MX24" s="81"/>
      <c r="MY24" s="81"/>
      <c r="MZ24" s="81"/>
      <c r="NA24" s="81"/>
      <c r="NB24" s="81"/>
      <c r="NC24" s="81"/>
      <c r="ND24" s="81"/>
      <c r="NE24" s="81"/>
      <c r="NF24" s="81"/>
      <c r="NG24" s="81"/>
      <c r="NH24" s="81"/>
      <c r="NI24" s="81"/>
      <c r="NJ24" s="81"/>
      <c r="NK24" s="81"/>
      <c r="NL24" s="81"/>
      <c r="NM24" s="81"/>
      <c r="NN24" s="81"/>
      <c r="NO24" s="81"/>
      <c r="NP24" s="81"/>
      <c r="NQ24" s="81"/>
      <c r="NR24" s="81"/>
      <c r="NS24" s="81"/>
      <c r="NT24" s="81"/>
      <c r="NU24" s="81"/>
      <c r="NV24" s="81"/>
      <c r="NW24" s="81"/>
      <c r="NX24" s="81"/>
      <c r="NY24" s="81"/>
      <c r="NZ24" s="81"/>
      <c r="OA24" s="81"/>
      <c r="OB24" s="81"/>
      <c r="OC24" s="81"/>
      <c r="OD24" s="81"/>
      <c r="OE24" s="81"/>
      <c r="OF24" s="81"/>
      <c r="OG24" s="81"/>
      <c r="OH24" s="81"/>
      <c r="OI24" s="81"/>
      <c r="OJ24" s="81"/>
      <c r="OK24" s="81"/>
      <c r="OL24" s="81"/>
      <c r="OM24" s="81"/>
      <c r="ON24" s="81"/>
      <c r="OO24" s="81"/>
      <c r="OP24" s="81"/>
      <c r="OQ24" s="81"/>
      <c r="OR24" s="81"/>
      <c r="OS24" s="81"/>
      <c r="OT24" s="81"/>
      <c r="OU24" s="81"/>
      <c r="OV24" s="81"/>
      <c r="OW24" s="81"/>
      <c r="OX24" s="81"/>
      <c r="OY24" s="81"/>
      <c r="OZ24" s="81"/>
      <c r="PA24" s="81"/>
      <c r="PB24" s="81"/>
      <c r="PC24" s="81"/>
      <c r="PD24" s="81"/>
      <c r="PE24" s="81"/>
      <c r="PF24" s="81"/>
      <c r="PG24" s="81"/>
      <c r="PH24" s="81"/>
      <c r="PI24" s="81"/>
      <c r="PJ24" s="81"/>
      <c r="PK24" s="81"/>
      <c r="PL24" s="81"/>
      <c r="PM24" s="81"/>
      <c r="PN24" s="81"/>
      <c r="PO24" s="81"/>
      <c r="PP24" s="81"/>
      <c r="PQ24" s="81"/>
      <c r="PR24" s="81"/>
      <c r="PS24" s="81"/>
      <c r="PT24" s="81"/>
      <c r="PU24" s="81"/>
      <c r="PV24" s="81"/>
      <c r="PW24" s="81"/>
      <c r="PX24" s="81"/>
      <c r="PY24" s="81"/>
      <c r="PZ24" s="81"/>
      <c r="QA24" s="81"/>
      <c r="QB24" s="81"/>
      <c r="QC24" s="81"/>
      <c r="QD24" s="81"/>
      <c r="QE24" s="81"/>
      <c r="QF24" s="81"/>
      <c r="QG24" s="81"/>
      <c r="QH24" s="81"/>
      <c r="QI24" s="81"/>
      <c r="QJ24" s="81"/>
      <c r="QK24" s="81"/>
      <c r="QL24" s="81"/>
      <c r="QM24" s="81"/>
      <c r="QN24" s="81"/>
      <c r="QO24" s="81"/>
      <c r="QP24" s="81"/>
      <c r="QQ24" s="81"/>
      <c r="QR24" s="81"/>
      <c r="QS24" s="81"/>
      <c r="QT24" s="81"/>
      <c r="QU24" s="81"/>
      <c r="QV24" s="81"/>
      <c r="QW24" s="81"/>
      <c r="QX24" s="81"/>
      <c r="QY24" s="81"/>
      <c r="QZ24" s="81"/>
      <c r="RA24" s="81"/>
      <c r="RB24" s="81"/>
      <c r="RC24" s="81"/>
      <c r="RD24" s="81"/>
      <c r="RE24" s="81"/>
      <c r="RF24" s="81"/>
      <c r="RG24" s="81"/>
      <c r="RH24" s="81"/>
      <c r="RI24" s="81"/>
      <c r="RJ24" s="81"/>
      <c r="RK24" s="81"/>
      <c r="RL24" s="81"/>
      <c r="RM24" s="81"/>
      <c r="RN24" s="81"/>
      <c r="RO24" s="81"/>
      <c r="RP24" s="81"/>
      <c r="RQ24" s="81"/>
      <c r="RR24" s="81"/>
      <c r="RS24" s="81"/>
      <c r="RT24" s="81"/>
      <c r="RU24" s="81"/>
      <c r="RV24" s="81"/>
      <c r="RW24" s="81"/>
      <c r="RX24" s="81"/>
      <c r="RY24" s="81"/>
      <c r="RZ24" s="81"/>
      <c r="SA24" s="81"/>
      <c r="SB24" s="81"/>
      <c r="SC24" s="81"/>
      <c r="SD24" s="81"/>
      <c r="SE24" s="81"/>
      <c r="SF24" s="81"/>
      <c r="SG24" s="81"/>
      <c r="SH24" s="81"/>
      <c r="SI24" s="81"/>
      <c r="SJ24" s="81"/>
      <c r="SK24" s="81"/>
      <c r="SL24" s="81"/>
      <c r="SM24" s="81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1"/>
      <c r="TB24" s="81"/>
      <c r="TC24" s="81"/>
      <c r="TD24" s="81"/>
      <c r="TE24" s="81"/>
      <c r="TF24" s="81"/>
      <c r="TG24" s="81"/>
      <c r="TH24" s="81"/>
      <c r="TI24" s="81"/>
      <c r="TJ24" s="81"/>
      <c r="TK24" s="81"/>
      <c r="TL24" s="81"/>
      <c r="TM24" s="81"/>
      <c r="TN24" s="81"/>
      <c r="TO24" s="81"/>
      <c r="TP24" s="81"/>
      <c r="TQ24" s="81"/>
      <c r="TR24" s="81"/>
      <c r="TS24" s="81"/>
      <c r="TT24" s="81"/>
      <c r="TU24" s="81"/>
      <c r="TV24" s="81"/>
      <c r="TW24" s="81"/>
      <c r="TX24" s="81"/>
      <c r="TY24" s="81"/>
      <c r="TZ24" s="81"/>
      <c r="UA24" s="81"/>
      <c r="UB24" s="81"/>
      <c r="UC24" s="81"/>
      <c r="UD24" s="81"/>
      <c r="UE24" s="81"/>
      <c r="UF24" s="81"/>
      <c r="UG24" s="81"/>
      <c r="UH24" s="81"/>
      <c r="UI24" s="81"/>
      <c r="UJ24" s="81"/>
      <c r="UK24" s="81"/>
      <c r="UL24" s="81"/>
      <c r="UM24" s="81"/>
      <c r="UN24" s="81"/>
      <c r="UO24" s="81"/>
      <c r="UP24" s="81"/>
      <c r="UQ24" s="81"/>
      <c r="UR24" s="81"/>
      <c r="US24" s="81"/>
      <c r="UT24" s="81"/>
      <c r="UU24" s="81"/>
      <c r="UV24" s="81"/>
      <c r="UW24" s="81"/>
      <c r="UX24" s="81"/>
      <c r="UY24" s="81"/>
      <c r="UZ24" s="81"/>
      <c r="VA24" s="81"/>
      <c r="VB24" s="81"/>
      <c r="VC24" s="81"/>
      <c r="VD24" s="81"/>
      <c r="VE24" s="81"/>
      <c r="VF24" s="81"/>
      <c r="VG24" s="81"/>
      <c r="VH24" s="81"/>
      <c r="VI24" s="81"/>
      <c r="VJ24" s="81"/>
      <c r="VK24" s="81"/>
      <c r="VL24" s="81"/>
      <c r="VM24" s="81"/>
      <c r="VN24" s="81"/>
      <c r="VO24" s="81"/>
      <c r="VP24" s="81"/>
      <c r="VQ24" s="81"/>
      <c r="VR24" s="81"/>
      <c r="VS24" s="81"/>
      <c r="VT24" s="81"/>
      <c r="VU24" s="81"/>
      <c r="VV24" s="81"/>
      <c r="VW24" s="81"/>
      <c r="VX24" s="81"/>
      <c r="VY24" s="81"/>
      <c r="VZ24" s="81"/>
      <c r="WA24" s="81"/>
      <c r="WB24" s="81"/>
      <c r="WC24" s="81"/>
      <c r="WD24" s="81"/>
      <c r="WE24" s="81"/>
      <c r="WF24" s="81"/>
      <c r="WG24" s="81"/>
      <c r="WH24" s="81"/>
      <c r="WI24" s="81"/>
      <c r="WJ24" s="81"/>
      <c r="WK24" s="81"/>
      <c r="WL24" s="81"/>
      <c r="WM24" s="81"/>
      <c r="WN24" s="81"/>
      <c r="WO24" s="81"/>
      <c r="WP24" s="81"/>
      <c r="WQ24" s="81"/>
      <c r="WR24" s="81"/>
      <c r="WS24" s="81"/>
      <c r="WT24" s="81"/>
      <c r="WU24" s="81"/>
      <c r="WV24" s="81"/>
      <c r="WW24" s="81"/>
      <c r="WX24" s="81"/>
      <c r="WY24" s="81"/>
      <c r="WZ24" s="81"/>
      <c r="XA24" s="81"/>
      <c r="XB24" s="81"/>
      <c r="XC24" s="81"/>
      <c r="XD24" s="81"/>
      <c r="XE24" s="81"/>
      <c r="XF24" s="81"/>
      <c r="XG24" s="81"/>
      <c r="XH24" s="81"/>
      <c r="XI24" s="81"/>
      <c r="XJ24" s="81"/>
      <c r="XK24" s="81"/>
      <c r="XL24" s="81"/>
      <c r="XM24" s="81"/>
      <c r="XN24" s="81"/>
      <c r="XO24" s="81"/>
      <c r="XP24" s="81"/>
      <c r="XQ24" s="81"/>
      <c r="XR24" s="81"/>
      <c r="XS24" s="81"/>
      <c r="XT24" s="81"/>
      <c r="XU24" s="81"/>
      <c r="XV24" s="81"/>
      <c r="XW24" s="81"/>
      <c r="XX24" s="81"/>
      <c r="XY24" s="81"/>
      <c r="XZ24" s="81"/>
      <c r="YA24" s="81"/>
      <c r="YB24" s="81"/>
      <c r="YC24" s="81"/>
      <c r="YD24" s="81"/>
      <c r="YE24" s="81"/>
      <c r="YF24" s="81"/>
      <c r="YG24" s="81"/>
      <c r="YH24" s="81"/>
      <c r="YI24" s="81"/>
      <c r="YJ24" s="81"/>
      <c r="YK24" s="81"/>
      <c r="YL24" s="81"/>
      <c r="YM24" s="81"/>
      <c r="YN24" s="81"/>
      <c r="YO24" s="81"/>
      <c r="YP24" s="81"/>
      <c r="YQ24" s="81"/>
      <c r="YR24" s="81"/>
      <c r="YS24" s="81"/>
      <c r="YT24" s="81"/>
      <c r="YU24" s="81"/>
      <c r="YV24" s="81"/>
      <c r="YW24" s="81"/>
      <c r="YX24" s="81"/>
      <c r="YY24" s="81"/>
      <c r="YZ24" s="81"/>
      <c r="ZA24" s="81"/>
      <c r="ZB24" s="81"/>
      <c r="ZC24" s="81"/>
      <c r="ZD24" s="81"/>
      <c r="ZE24" s="81"/>
      <c r="ZF24" s="81"/>
      <c r="ZG24" s="81"/>
      <c r="ZH24" s="81"/>
      <c r="ZI24" s="81"/>
      <c r="ZJ24" s="81"/>
      <c r="ZK24" s="81"/>
      <c r="ZL24" s="81"/>
      <c r="ZM24" s="81"/>
      <c r="ZN24" s="81"/>
      <c r="ZO24" s="81"/>
      <c r="ZP24" s="81"/>
      <c r="ZQ24" s="81"/>
      <c r="ZR24" s="81"/>
      <c r="ZS24" s="81"/>
      <c r="ZT24" s="81"/>
      <c r="ZU24" s="81"/>
      <c r="ZV24" s="81"/>
      <c r="ZW24" s="81"/>
      <c r="ZX24" s="81"/>
      <c r="ZY24" s="81"/>
      <c r="ZZ24" s="81"/>
      <c r="AAA24" s="81"/>
      <c r="AAB24" s="81"/>
      <c r="AAC24" s="81"/>
      <c r="AAD24" s="81"/>
      <c r="AAE24" s="81"/>
      <c r="AAF24" s="81"/>
      <c r="AAG24" s="81"/>
      <c r="AAH24" s="81"/>
      <c r="AAI24" s="81"/>
      <c r="AAJ24" s="81"/>
      <c r="AAK24" s="81"/>
      <c r="AAL24" s="81"/>
      <c r="AAM24" s="81"/>
      <c r="AAN24" s="81"/>
      <c r="AAO24" s="81"/>
      <c r="AAP24" s="81"/>
      <c r="AAQ24" s="81"/>
      <c r="AAR24" s="81"/>
      <c r="AAS24" s="81"/>
      <c r="AAT24" s="81"/>
      <c r="AAU24" s="81"/>
      <c r="AAV24" s="81"/>
      <c r="AAW24" s="81"/>
      <c r="AAX24" s="81"/>
      <c r="AAY24" s="81"/>
      <c r="AAZ24" s="81"/>
      <c r="ABA24" s="81"/>
      <c r="ABB24" s="81"/>
      <c r="ABC24" s="81"/>
      <c r="ABD24" s="81"/>
      <c r="ABE24" s="81"/>
      <c r="ABF24" s="81"/>
      <c r="ABG24" s="81"/>
      <c r="ABH24" s="81"/>
      <c r="ABI24" s="81"/>
      <c r="ABJ24" s="81"/>
      <c r="ABK24" s="81"/>
      <c r="ABL24" s="81"/>
      <c r="ABM24" s="81"/>
      <c r="ABN24" s="81"/>
      <c r="ABO24" s="81"/>
      <c r="ABP24" s="81"/>
      <c r="ABQ24" s="81"/>
      <c r="ABR24" s="81"/>
      <c r="ABS24" s="81"/>
      <c r="ABT24" s="81"/>
      <c r="ABU24" s="81"/>
      <c r="ABV24" s="81"/>
      <c r="ABW24" s="81"/>
      <c r="ABX24" s="81"/>
      <c r="ABY24" s="81"/>
      <c r="ABZ24" s="81"/>
      <c r="ACA24" s="81"/>
      <c r="ACB24" s="81"/>
      <c r="ACC24" s="81"/>
      <c r="ACD24" s="81"/>
      <c r="ACE24" s="81"/>
      <c r="ACF24" s="81"/>
      <c r="ACG24" s="81"/>
      <c r="ACH24" s="81"/>
      <c r="ACI24" s="81"/>
      <c r="ACJ24" s="81"/>
      <c r="ACK24" s="81"/>
      <c r="ACL24" s="81"/>
      <c r="ACM24" s="81"/>
      <c r="ACN24" s="81"/>
      <c r="ACO24" s="81"/>
      <c r="ACP24" s="81"/>
      <c r="ACQ24" s="81"/>
      <c r="ACR24" s="81"/>
      <c r="ACS24" s="81"/>
      <c r="ACT24" s="81"/>
      <c r="ACU24" s="81"/>
      <c r="ACV24" s="81"/>
      <c r="ACW24" s="81"/>
      <c r="ACX24" s="81"/>
      <c r="ACY24" s="81"/>
      <c r="ACZ24" s="81"/>
      <c r="ADA24" s="81"/>
      <c r="ADB24" s="81"/>
      <c r="ADC24" s="81"/>
      <c r="ADD24" s="81"/>
      <c r="ADE24" s="81"/>
      <c r="ADF24" s="81"/>
      <c r="ADG24" s="81"/>
      <c r="ADH24" s="81"/>
      <c r="ADI24" s="81"/>
      <c r="ADJ24" s="81"/>
      <c r="ADK24" s="81"/>
      <c r="ADL24" s="81"/>
      <c r="ADM24" s="81"/>
      <c r="ADN24" s="81"/>
      <c r="ADO24" s="81"/>
      <c r="ADP24" s="81"/>
      <c r="ADQ24" s="81"/>
      <c r="ADR24" s="81"/>
      <c r="ADS24" s="81"/>
      <c r="ADT24" s="81"/>
      <c r="ADU24" s="81"/>
      <c r="ADV24" s="81"/>
      <c r="ADW24" s="81"/>
      <c r="ADX24" s="81"/>
      <c r="ADY24" s="81"/>
      <c r="ADZ24" s="81"/>
      <c r="AEA24" s="81"/>
      <c r="AEB24" s="81"/>
      <c r="AEC24" s="81"/>
      <c r="AED24" s="81"/>
      <c r="AEE24" s="81"/>
      <c r="AEF24" s="81"/>
      <c r="AEG24" s="81"/>
      <c r="AEH24" s="81"/>
      <c r="AEI24" s="81"/>
      <c r="AEJ24" s="81"/>
      <c r="AEK24" s="81"/>
      <c r="AEL24" s="81"/>
      <c r="AEM24" s="81"/>
      <c r="AEN24" s="81"/>
      <c r="AEO24" s="81"/>
      <c r="AEP24" s="81"/>
      <c r="AEQ24" s="81"/>
      <c r="AER24" s="81"/>
      <c r="AES24" s="81"/>
      <c r="AET24" s="81"/>
      <c r="AEU24" s="81"/>
      <c r="AEV24" s="81"/>
      <c r="AEW24" s="81"/>
      <c r="AEX24" s="81"/>
      <c r="AEY24" s="81"/>
      <c r="AEZ24" s="81"/>
      <c r="AFA24" s="81"/>
      <c r="AFB24" s="81"/>
      <c r="AFC24" s="81"/>
      <c r="AFD24" s="81"/>
      <c r="AFE24" s="81"/>
      <c r="AFF24" s="81"/>
      <c r="AFG24" s="81"/>
      <c r="AFH24" s="81"/>
      <c r="AFI24" s="81"/>
      <c r="AFJ24" s="81"/>
      <c r="AFK24" s="81"/>
      <c r="AFL24" s="81"/>
      <c r="AFM24" s="81"/>
      <c r="AFN24" s="81"/>
      <c r="AFO24" s="81"/>
      <c r="AFP24" s="81"/>
      <c r="AFQ24" s="81"/>
      <c r="AFR24" s="81"/>
      <c r="AFS24" s="81"/>
      <c r="AFT24" s="81"/>
      <c r="AFU24" s="81"/>
      <c r="AFV24" s="81"/>
      <c r="AFW24" s="81"/>
      <c r="AFX24" s="81"/>
      <c r="AFY24" s="81"/>
      <c r="AFZ24" s="81"/>
      <c r="AGA24" s="81"/>
      <c r="AGB24" s="81"/>
      <c r="AGC24" s="81"/>
      <c r="AGD24" s="81"/>
      <c r="AGE24" s="81"/>
      <c r="AGF24" s="81"/>
      <c r="AGG24" s="81"/>
      <c r="AGH24" s="81"/>
      <c r="AGI24" s="81"/>
      <c r="AGJ24" s="81"/>
      <c r="AGK24" s="81"/>
      <c r="AGL24" s="81"/>
      <c r="AGM24" s="81"/>
      <c r="AGN24" s="81"/>
      <c r="AGO24" s="81"/>
      <c r="AGP24" s="81"/>
      <c r="AGQ24" s="81"/>
      <c r="AGR24" s="81"/>
      <c r="AGS24" s="81"/>
      <c r="AGT24" s="81"/>
      <c r="AGU24" s="81"/>
      <c r="AGV24" s="81"/>
      <c r="AGW24" s="81"/>
      <c r="AGX24" s="81"/>
      <c r="AGY24" s="81"/>
      <c r="AGZ24" s="81"/>
      <c r="AHA24" s="81"/>
      <c r="AHB24" s="81"/>
      <c r="AHC24" s="81"/>
      <c r="AHD24" s="81"/>
      <c r="AHE24" s="81"/>
      <c r="AHF24" s="81"/>
      <c r="AHG24" s="81"/>
      <c r="AHH24" s="81"/>
      <c r="AHI24" s="81"/>
      <c r="AHJ24" s="81"/>
      <c r="AHK24" s="81"/>
      <c r="AHL24" s="81"/>
      <c r="AHM24" s="81"/>
      <c r="AHN24" s="81"/>
      <c r="AHO24" s="81"/>
      <c r="AHP24" s="81"/>
      <c r="AHQ24" s="81"/>
      <c r="AHR24" s="81"/>
      <c r="AHS24" s="81"/>
      <c r="AHT24" s="81"/>
      <c r="AHU24" s="81"/>
      <c r="AHV24" s="81"/>
      <c r="AHW24" s="81"/>
      <c r="AHX24" s="81"/>
      <c r="AHY24" s="81"/>
      <c r="AHZ24" s="81"/>
      <c r="AIA24" s="81"/>
      <c r="AIB24" s="81"/>
      <c r="AIC24" s="81"/>
      <c r="AID24" s="81"/>
      <c r="AIE24" s="81"/>
      <c r="AIF24" s="81"/>
      <c r="AIG24" s="81"/>
      <c r="AIH24" s="81"/>
      <c r="AII24" s="81"/>
      <c r="AIJ24" s="81"/>
      <c r="AIK24" s="81"/>
      <c r="AIL24" s="81"/>
      <c r="AIM24" s="81"/>
      <c r="AIN24" s="81"/>
      <c r="AIO24" s="81"/>
      <c r="AIP24" s="81"/>
      <c r="AIQ24" s="81"/>
      <c r="AIR24" s="81"/>
      <c r="AIS24" s="81"/>
      <c r="AIT24" s="81"/>
      <c r="AIU24" s="81"/>
      <c r="AIV24" s="81"/>
      <c r="AIW24" s="81"/>
      <c r="AIX24" s="81"/>
      <c r="AIY24" s="81"/>
      <c r="AIZ24" s="81"/>
      <c r="AJA24" s="81"/>
      <c r="AJB24" s="81"/>
      <c r="AJC24" s="81"/>
      <c r="AJD24" s="81"/>
      <c r="AJE24" s="81"/>
      <c r="AJF24" s="81"/>
      <c r="AJG24" s="81"/>
      <c r="AJH24" s="81"/>
      <c r="AJI24" s="81"/>
      <c r="AJJ24" s="81"/>
      <c r="AJK24" s="81"/>
      <c r="AJL24" s="81"/>
      <c r="AJM24" s="81"/>
      <c r="AJN24" s="81"/>
      <c r="AJO24" s="81"/>
      <c r="AJP24" s="81"/>
      <c r="AJQ24" s="81"/>
      <c r="AJR24" s="81"/>
      <c r="AJS24" s="81"/>
      <c r="AJT24" s="81"/>
      <c r="AJU24" s="81"/>
      <c r="AJV24" s="81"/>
      <c r="AJW24" s="81"/>
      <c r="AJX24" s="81"/>
      <c r="AJY24" s="81"/>
      <c r="AJZ24" s="81"/>
      <c r="AKA24" s="81"/>
      <c r="AKB24" s="81"/>
      <c r="AKC24" s="81"/>
      <c r="AKD24" s="81"/>
      <c r="AKE24" s="81"/>
      <c r="AKF24" s="81"/>
      <c r="AKG24" s="81"/>
      <c r="AKH24" s="81"/>
      <c r="AKI24" s="81"/>
      <c r="AKJ24" s="81"/>
      <c r="AKK24" s="81"/>
      <c r="AKL24" s="81"/>
      <c r="AKM24" s="81"/>
      <c r="AKN24" s="81"/>
      <c r="AKO24" s="81"/>
      <c r="AKP24" s="81"/>
      <c r="AKQ24" s="81"/>
      <c r="AKR24" s="81"/>
      <c r="AKS24" s="81"/>
      <c r="AKT24" s="81"/>
      <c r="AKU24" s="81"/>
      <c r="AKV24" s="81"/>
      <c r="AKW24" s="81"/>
      <c r="AKX24" s="81"/>
      <c r="AKY24" s="81"/>
      <c r="AKZ24" s="81"/>
      <c r="ALA24" s="81"/>
      <c r="ALB24" s="81"/>
      <c r="ALC24" s="81"/>
      <c r="ALD24" s="81"/>
      <c r="ALE24" s="81"/>
      <c r="ALF24" s="81"/>
      <c r="ALG24" s="81"/>
      <c r="ALH24" s="81"/>
      <c r="ALI24" s="81"/>
      <c r="ALJ24" s="81"/>
      <c r="ALK24" s="81"/>
      <c r="ALL24" s="81"/>
      <c r="ALM24" s="81"/>
      <c r="ALN24" s="81"/>
      <c r="ALO24" s="81"/>
      <c r="ALP24" s="81"/>
      <c r="ALQ24" s="81"/>
      <c r="ALR24" s="81"/>
      <c r="ALS24" s="81"/>
      <c r="ALT24" s="81"/>
      <c r="ALU24" s="81"/>
      <c r="ALV24" s="81"/>
      <c r="ALW24" s="81"/>
      <c r="ALX24" s="81"/>
      <c r="ALY24" s="81"/>
      <c r="ALZ24" s="81"/>
      <c r="AMA24" s="81"/>
      <c r="AMB24" s="81"/>
      <c r="AMC24" s="81"/>
      <c r="AMD24" s="81"/>
      <c r="AME24" s="81"/>
      <c r="AMF24" s="81"/>
      <c r="AMG24" s="81"/>
      <c r="AMH24" s="81"/>
      <c r="AMI24" s="81"/>
      <c r="AMJ24" s="81"/>
      <c r="AMK24" s="81"/>
    </row>
  </sheetData>
  <mergeCells count="16">
    <mergeCell ref="A18:J18"/>
    <mergeCell ref="A1:J3"/>
    <mergeCell ref="A4:J5"/>
    <mergeCell ref="A6:D7"/>
    <mergeCell ref="E6:J6"/>
    <mergeCell ref="E7:J7"/>
    <mergeCell ref="A8:D8"/>
    <mergeCell ref="E8:J8"/>
    <mergeCell ref="A12:J12"/>
    <mergeCell ref="C13:F13"/>
    <mergeCell ref="C14:F14"/>
    <mergeCell ref="C15:F15"/>
    <mergeCell ref="A16:I16"/>
    <mergeCell ref="A17:J17"/>
    <mergeCell ref="A10:J10"/>
    <mergeCell ref="A11:J11"/>
  </mergeCells>
  <printOptions horizontalCentered="1"/>
  <pageMargins left="0" right="0" top="0.59027777777777801" bottom="0.59027777777777801" header="0.51180555555555496" footer="0.51180555555555496"/>
  <pageSetup paperSize="9" scale="85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6</vt:i4>
      </vt:variant>
    </vt:vector>
  </HeadingPairs>
  <TitlesOfParts>
    <vt:vector size="11" baseType="lpstr">
      <vt:lpstr>Planilha Orçamentária BDMG</vt:lpstr>
      <vt:lpstr>Memoria de Calculo</vt:lpstr>
      <vt:lpstr>Cronograma</vt:lpstr>
      <vt:lpstr>BDI</vt:lpstr>
      <vt:lpstr>CCU</vt:lpstr>
      <vt:lpstr>BDI!Area_de_impressao</vt:lpstr>
      <vt:lpstr>CCU!Area_de_impressao</vt:lpstr>
      <vt:lpstr>Cronograma!Area_de_impressao</vt:lpstr>
      <vt:lpstr>'Memoria de Calculo'!Area_de_impressao</vt:lpstr>
      <vt:lpstr>'Planilha Orçamentária BDMG'!Area_de_impressao</vt:lpstr>
      <vt:lpstr>'Planilha Orçamentária BDMG'!Titulos_de_impressao</vt:lpstr>
    </vt:vector>
  </TitlesOfParts>
  <Company>BDMG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elluar.lima</cp:lastModifiedBy>
  <cp:lastPrinted>2020-05-05T17:24:26Z</cp:lastPrinted>
  <dcterms:created xsi:type="dcterms:W3CDTF">2002-03-27T12:24:52Z</dcterms:created>
  <dcterms:modified xsi:type="dcterms:W3CDTF">2020-05-05T17:24:49Z</dcterms:modified>
</cp:coreProperties>
</file>