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/>
  </bookViews>
  <sheets>
    <sheet name="Planilha Orcamentaria" sheetId="6" r:id="rId1"/>
    <sheet name="Cronograma" sheetId="7" r:id="rId2"/>
  </sheets>
  <externalReferences>
    <externalReference r:id="rId3"/>
  </externalReferences>
  <definedNames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Orcamentaria'!$F$8</definedName>
    <definedName name="REFERENCIA.Descricao" hidden="1">IF(ISNUMBER('Planilha Orcamentaria'!$Y1),OFFSET(INDIRECT(ORÇAMENTO.BancoRef),'Planilha Orcamentaria'!$Y1-1,3,1),'Planilha Orcamentaria'!$Y1)</definedName>
    <definedName name="_xlnm.Print_Titles" localSheetId="1">Cronograma!$1:$6</definedName>
    <definedName name="_xlnm.Print_Titles" localSheetId="0">'Planilha Orcamentaria'!$1:$10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6"/>
  <c r="I25"/>
  <c r="I24"/>
  <c r="I21"/>
  <c r="I17"/>
  <c r="I15"/>
  <c r="A15" i="7"/>
  <c r="I16" i="6" l="1"/>
  <c r="B15" i="7"/>
  <c r="B13"/>
  <c r="B11"/>
  <c r="B9"/>
  <c r="B7"/>
  <c r="I15"/>
  <c r="I13"/>
  <c r="I11"/>
  <c r="I9"/>
  <c r="I7"/>
  <c r="I22" i="6" l="1"/>
  <c r="I23"/>
  <c r="I30" l="1"/>
  <c r="I20"/>
  <c r="I31"/>
  <c r="A9" i="7"/>
  <c r="A11" s="1"/>
  <c r="A13" s="1"/>
  <c r="I29" i="6"/>
  <c r="I28"/>
  <c r="I27" l="1"/>
  <c r="I14"/>
  <c r="I13" s="1"/>
  <c r="I33"/>
  <c r="I32" s="1"/>
  <c r="I19" l="1"/>
  <c r="I18" s="1"/>
  <c r="H22" l="1"/>
  <c r="J22" s="1"/>
  <c r="H24"/>
  <c r="J24" s="1"/>
  <c r="H21"/>
  <c r="J21" s="1"/>
  <c r="H23"/>
  <c r="J23" s="1"/>
  <c r="H25"/>
  <c r="J25" s="1"/>
  <c r="H26"/>
  <c r="J26" s="1"/>
  <c r="H16"/>
  <c r="J16" s="1"/>
  <c r="H17"/>
  <c r="J17" s="1"/>
  <c r="H15"/>
  <c r="J15" s="1"/>
  <c r="H20"/>
  <c r="J20" s="1"/>
  <c r="H30"/>
  <c r="J30" s="1"/>
  <c r="H31"/>
  <c r="J31" s="1"/>
  <c r="H29"/>
  <c r="J29" s="1"/>
  <c r="H28"/>
  <c r="J28" s="1"/>
  <c r="H14"/>
  <c r="J14" s="1"/>
  <c r="H33"/>
  <c r="J33" s="1"/>
  <c r="J32" s="1"/>
  <c r="D15" i="7" s="1"/>
  <c r="H19" i="6"/>
  <c r="J19" s="1"/>
  <c r="J13" l="1"/>
  <c r="D9" i="7" s="1"/>
  <c r="D16"/>
  <c r="G16" s="1"/>
  <c r="J27" i="6"/>
  <c r="D13" i="7" s="1"/>
  <c r="J18" i="6"/>
  <c r="D11" i="7" s="1"/>
  <c r="H16" l="1"/>
  <c r="E16"/>
  <c r="F16"/>
  <c r="D14"/>
  <c r="D12"/>
  <c r="D10"/>
  <c r="H12" i="6"/>
  <c r="G14" i="7" l="1"/>
  <c r="E14"/>
  <c r="F14"/>
  <c r="H14"/>
  <c r="G12"/>
  <c r="E12"/>
  <c r="F12"/>
  <c r="H12"/>
  <c r="G10"/>
  <c r="E10"/>
  <c r="F10"/>
  <c r="H10"/>
  <c r="I12" i="6"/>
  <c r="I12" i="7" l="1"/>
  <c r="I14"/>
  <c r="I10"/>
  <c r="I16"/>
  <c r="I11" i="6"/>
  <c r="I34" s="1"/>
  <c r="J12"/>
  <c r="J11" l="1"/>
  <c r="A5" i="7"/>
  <c r="A4"/>
  <c r="J34" i="6" l="1"/>
  <c r="D7" i="7"/>
  <c r="D17" s="1"/>
  <c r="D8"/>
  <c r="D18" s="1"/>
  <c r="H8" l="1"/>
  <c r="H18" s="1"/>
  <c r="G8"/>
  <c r="G18" s="1"/>
  <c r="E8"/>
  <c r="E18" s="1"/>
  <c r="F8"/>
  <c r="F18" s="1"/>
  <c r="F17" l="1"/>
  <c r="G17"/>
  <c r="H17"/>
  <c r="I8"/>
  <c r="I18" s="1"/>
  <c r="E17"/>
  <c r="I17" l="1"/>
</calcChain>
</file>

<file path=xl/sharedStrings.xml><?xml version="1.0" encoding="utf-8"?>
<sst xmlns="http://schemas.openxmlformats.org/spreadsheetml/2006/main" count="144" uniqueCount="107">
  <si>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</si>
  <si>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</si>
  <si>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</si>
  <si>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</si>
  <si>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</si>
  <si>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</si>
  <si>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</si>
  <si>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</si>
  <si>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</si>
  <si>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</si>
  <si>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</si>
  <si>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(  x  )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</si>
  <si>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</si>
  <si>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</si>
  <si>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</si>
  <si>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</si>
  <si>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</si>
  <si>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</si>
  <si>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Físico %</t>
  </si>
  <si>
    <t>Financeiro</t>
  </si>
  <si>
    <t>TOTAL</t>
  </si>
  <si>
    <t>2.1</t>
  </si>
  <si>
    <t>3.1</t>
  </si>
  <si>
    <t>BDI</t>
  </si>
  <si>
    <t>FONTE</t>
  </si>
  <si>
    <t>1.1</t>
  </si>
  <si>
    <t>M2</t>
  </si>
  <si>
    <t>PREÇO UNITÁRIO S/ BDI</t>
  </si>
  <si>
    <t>PREÇO UNITÁRIO C/ BDI</t>
  </si>
  <si>
    <t>PREÇO TOTAL S/ BDI</t>
  </si>
  <si>
    <t>DATA:</t>
  </si>
  <si>
    <t>TOTAL GERAL</t>
  </si>
  <si>
    <t>SERVIÇOS PRELIMINARES</t>
  </si>
  <si>
    <t xml:space="preserve">DATA: </t>
  </si>
  <si>
    <t>COMP 001</t>
  </si>
  <si>
    <t>SINAPI</t>
  </si>
  <si>
    <t>Internet: www.muriae.mg.gov.br / Telefone: (32) 3696-3362
Centro Administrativo Municipal Presidente Tancredo Neves - 2º andar
Av. Maestro Sansão, nº 236 - Centro - CEP 36880-000 - Muriaé - MG</t>
  </si>
  <si>
    <t>SETOP</t>
  </si>
  <si>
    <t>IIO-PLA-005</t>
  </si>
  <si>
    <t>FORNECIMENTO E COLOCAÇÃO DE PLACA DE OBRA EM CHAPA GALVANIZADA (3,00X1,50M) -EM CHAPA GALVANIZADA 0,26 AFIXADAS COM REBITES 540 E PARAFUSOS 3/8, EM ESTRUTURA METÁLICA VIGA U 2" ENRIJECIDA COM METALON 20X20, SUPORTE EM EUCALIPTO AUTOCLAVADO PINTADAS</t>
  </si>
  <si>
    <t>UN</t>
  </si>
  <si>
    <t>M3</t>
  </si>
  <si>
    <t>SERVIÇOS FINAIS</t>
  </si>
  <si>
    <t>3.2</t>
  </si>
  <si>
    <t>3.3</t>
  </si>
  <si>
    <t>4.1</t>
  </si>
  <si>
    <t>m2</t>
  </si>
  <si>
    <t>CCU</t>
  </si>
  <si>
    <t>8.1</t>
  </si>
  <si>
    <t>3.4</t>
  </si>
  <si>
    <t>MÊS 3</t>
  </si>
  <si>
    <t>MÊS 4</t>
  </si>
  <si>
    <t>M3XKM</t>
  </si>
  <si>
    <t>4.2</t>
  </si>
  <si>
    <t>4.3</t>
  </si>
  <si>
    <t>4.4</t>
  </si>
  <si>
    <t>96401</t>
  </si>
  <si>
    <t>83356</t>
  </si>
  <si>
    <t>95303</t>
  </si>
  <si>
    <t>TRANSPORTE COM CAMINHÃO BASCULANTE 10 M3 DE MASSA ASFALTICA PARA PAVIMENTAÇÃO URBANA</t>
  </si>
  <si>
    <t xml:space="preserve"> </t>
  </si>
  <si>
    <t>SICRO</t>
  </si>
  <si>
    <t>REGULARIZAÇÃO E COMPACTAÇÃO DE SUBLEITO DE SOLO PREDOMINANTEMENTE ARENOSO</t>
  </si>
  <si>
    <t>100565</t>
  </si>
  <si>
    <t xml:space="preserve">OBRA: PROJETO DE PAVIMENTAÇÃO DE ESTRADA RURAL EM CONCRETO BETUMINOSO USINADO A QUENTE </t>
  </si>
  <si>
    <t xml:space="preserve">Local: LOCAL: ESTRADA DE LIGAÇÃO ENTRE OS DISTRITOS DE ITAMURI E BELISÁRIO - TRECHO 1 - MURIAÉ - MG
</t>
  </si>
  <si>
    <t>MOVIMENTAÇÃO DE TERRA</t>
  </si>
  <si>
    <t>OBRAS VIÁRIAS</t>
  </si>
  <si>
    <t>SINALIZAÇÃO E DISPOSITIVOS AUXILIARES</t>
  </si>
  <si>
    <t>REFERÊNCIA: SINAPI Maio/2020 - SETOP Janeiro/2020 - SICRO Outubro/2019</t>
  </si>
  <si>
    <t>74205/001</t>
  </si>
  <si>
    <t>ESCAVACAO MECANICA DE MATERIAL 1A. CATEGORIA, PROVENIENTE DE CORTE DE SUBLEITO (C/TRATOR ESTEIRAS 160HP)</t>
  </si>
  <si>
    <t>72844</t>
  </si>
  <si>
    <t>CARGA, MANOBRAS E DESCARGA DE  SOLOS COM CAMINHAO BASCULANTE 6 M3 (DESCARGA LIVRE)</t>
  </si>
  <si>
    <t>T</t>
  </si>
  <si>
    <t>2.2</t>
  </si>
  <si>
    <t>2.3</t>
  </si>
  <si>
    <t>2.4</t>
  </si>
  <si>
    <t>97912</t>
  </si>
  <si>
    <t>TRANSPORTE COM CAMINHÃO BASCULANTE DE 6 M3, EM VIA URBANA EM LEITO NATURAL</t>
  </si>
  <si>
    <t>RO-40249</t>
  </si>
  <si>
    <t>COMPACTAÇÃO DE ATERRO A 95% PROCTOR NORMAL</t>
  </si>
  <si>
    <t>100576</t>
  </si>
  <si>
    <t>EXECUÇÃO E COMPACTAÇÃO DE SUB-BASE PARA PAVIMENTAÇÃO DE SOLO (PREDOMINANTEMENTE ARENOSO) BRITA - 50/50 - EXCLUSIVE SOLO, ESCAVAÇÃO, CARGA E TRANSPORTE</t>
  </si>
  <si>
    <t>3.5</t>
  </si>
  <si>
    <t>3.6</t>
  </si>
  <si>
    <t>100564</t>
  </si>
  <si>
    <t>EXECUÇÃO E COMPACTAÇÃO DE BASE  PARA PAVIMENTAÇÃO DE SOLO (PREDOMINANTEMENTE ARENOSO) BRITA - 40/60 - EXCLUSIVE SOLO, ESCAVAÇÃO</t>
  </si>
  <si>
    <t>72849</t>
  </si>
  <si>
    <t>CARGA, MANOBRAS E DESCARGA DE MISTURAS DE SOLOS E AGREGADOS (BASES ESTABILIZADAS EM USINA) COM CAMINHAO BASCULANTE 6 M3</t>
  </si>
  <si>
    <t>TRANSPORTE COMERCIAL DE SOLO-BRITA</t>
  </si>
  <si>
    <t>EXECUÇÃO DE IMPRIMAÇÃO COM ASFALTO DILUÍDO CM-30. AF_11/2019</t>
  </si>
  <si>
    <t>OBR-VIA-180</t>
  </si>
  <si>
    <t>CONCRETO BETUMINOSO USINADO A QUENTE-CBUQ (EXECUÇÃO, INCLUINDO USINAGEM, APLICAÇÃO, ESPALHAMENTO E COMPACTAÇÃO, FORNECIMENTO DOS AGREGADOS E MATERIAL BETUMINOSO, EXCLUI TRANSPORTE DOS AGREGADOS E DO MATERIAL BETUMINOSO ATÉ USINA E DA MASSA PRONTA ATÉ A PISTA)</t>
  </si>
  <si>
    <t>3.7</t>
  </si>
  <si>
    <t>3.8</t>
  </si>
  <si>
    <t>72947</t>
  </si>
  <si>
    <t>SINALIZACAO HORIZONTAL COM TINTA RETRORREFLETIVA A BASE DE RESINA ACRILICA COM MICROESFERAS DE VIDRO</t>
  </si>
  <si>
    <t>5213394</t>
  </si>
  <si>
    <t>TACHA REFLETIVA METÁLICA COM UM PINO - BIDIRECIONAL - FORNECIMENTO E COLOCAÇÃO</t>
  </si>
  <si>
    <t>RO-41841</t>
  </si>
  <si>
    <t>PLACA DE AÇO CARBONO COM PELÍCULA REFLETIVA GRAU TÉCNICO TIPO I DA ABNT-PLACA CIRCULAR (EXECUÇÃO, INCLUINDO FORNECIMENTO E TRANSPORTE DE TODOS OS MATERIAIS, INCLUSIVE POSTE DE SUSTENTAÇÃO)</t>
  </si>
  <si>
    <t>RO-41844</t>
  </si>
  <si>
    <t>PLACA DE AÇO CARBONO COM PELÍCULA REFLETIVA GRAU TÉCNICO TIPO I DA ABNT-PLACA QUADRADA (EXECUÇÃO, INCLUINDO FORNECIMENTO E TRANSPORTE DE TODOS OS MATERIAIS, INCLUSIVE POSTE DE SUSTENTAÇÃO)</t>
  </si>
  <si>
    <t>PRAZO DE EXECUÇÃO: 120 dias</t>
  </si>
  <si>
    <t>LIMPEZA DE RUAS (VARRIÇÃO E REMOÇÃO DE ENTULHOS)</t>
  </si>
  <si>
    <t>PRAZO DE EXECUÇÃO: 04 Meses</t>
  </si>
</sst>
</file>

<file path=xl/styles.xml><?xml version="1.0" encoding="utf-8"?>
<styleSheet xmlns="http://schemas.openxmlformats.org/spreadsheetml/2006/main">
  <numFmts count="1">
    <numFmt numFmtId="164" formatCode="&quot;R$ &quot;#,##0.00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1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/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0" fontId="3" fillId="2" borderId="15" xfId="0" applyFont="1" applyFill="1" applyBorder="1"/>
    <xf numFmtId="0" fontId="3" fillId="0" borderId="40" xfId="0" applyFont="1" applyFill="1" applyBorder="1" applyAlignment="1">
      <alignment horizontal="right" vertical="center"/>
    </xf>
    <xf numFmtId="0" fontId="3" fillId="2" borderId="21" xfId="0" applyNumberFormat="1" applyFont="1" applyFill="1" applyBorder="1" applyAlignment="1">
      <alignment horizontal="right" vertical="center"/>
    </xf>
    <xf numFmtId="49" fontId="7" fillId="2" borderId="19" xfId="0" applyNumberFormat="1" applyFont="1" applyFill="1" applyBorder="1" applyAlignment="1">
      <alignment horizontal="center" vertical="top" wrapText="1"/>
    </xf>
    <xf numFmtId="10" fontId="3" fillId="2" borderId="19" xfId="0" applyNumberFormat="1" applyFont="1" applyFill="1" applyBorder="1" applyAlignment="1">
      <alignment vertical="top" wrapText="1"/>
    </xf>
    <xf numFmtId="10" fontId="3" fillId="0" borderId="19" xfId="0" applyNumberFormat="1" applyFont="1" applyFill="1" applyBorder="1" applyAlignment="1">
      <alignment vertical="top" wrapText="1"/>
    </xf>
    <xf numFmtId="49" fontId="8" fillId="2" borderId="19" xfId="0" applyNumberFormat="1" applyFont="1" applyFill="1" applyBorder="1" applyAlignment="1">
      <alignment horizontal="center" vertical="top" wrapText="1"/>
    </xf>
    <xf numFmtId="10" fontId="3" fillId="3" borderId="19" xfId="0" applyNumberFormat="1" applyFont="1" applyFill="1" applyBorder="1" applyAlignment="1">
      <alignment vertical="top" wrapText="1"/>
    </xf>
    <xf numFmtId="10" fontId="3" fillId="3" borderId="30" xfId="0" applyNumberFormat="1" applyFont="1" applyFill="1" applyBorder="1" applyAlignment="1">
      <alignment vertical="top" wrapText="1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left" vertical="center" wrapText="1"/>
    </xf>
    <xf numFmtId="4" fontId="1" fillId="0" borderId="19" xfId="0" applyNumberFormat="1" applyFont="1" applyFill="1" applyBorder="1" applyAlignment="1">
      <alignment horizontal="right" vertical="center"/>
    </xf>
    <xf numFmtId="9" fontId="3" fillId="3" borderId="19" xfId="0" applyNumberFormat="1" applyFont="1" applyFill="1" applyBorder="1" applyAlignment="1">
      <alignment vertical="top" wrapText="1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3" fillId="0" borderId="4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0" fontId="3" fillId="0" borderId="9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2" borderId="15" xfId="0" applyFont="1" applyFill="1" applyBorder="1" applyAlignment="1">
      <alignment horizontal="right"/>
    </xf>
    <xf numFmtId="2" fontId="3" fillId="0" borderId="6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2" fontId="3" fillId="2" borderId="12" xfId="0" applyNumberFormat="1" applyFont="1" applyFill="1" applyBorder="1" applyAlignment="1">
      <alignment horizontal="right" wrapText="1"/>
    </xf>
    <xf numFmtId="2" fontId="3" fillId="2" borderId="0" xfId="0" applyNumberFormat="1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2" borderId="15" xfId="0" applyFont="1" applyFill="1" applyBorder="1"/>
    <xf numFmtId="0" fontId="1" fillId="2" borderId="0" xfId="0" applyFont="1" applyFill="1" applyBorder="1"/>
    <xf numFmtId="4" fontId="1" fillId="0" borderId="19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wrapText="1"/>
    </xf>
    <xf numFmtId="0" fontId="1" fillId="2" borderId="27" xfId="0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wrapText="1"/>
    </xf>
    <xf numFmtId="164" fontId="1" fillId="2" borderId="19" xfId="0" applyNumberFormat="1" applyFont="1" applyFill="1" applyBorder="1" applyAlignment="1">
      <alignment vertical="top" wrapText="1"/>
    </xf>
    <xf numFmtId="164" fontId="1" fillId="0" borderId="19" xfId="0" applyNumberFormat="1" applyFont="1" applyFill="1" applyBorder="1" applyAlignment="1">
      <alignment vertical="top" wrapText="1"/>
    </xf>
    <xf numFmtId="10" fontId="1" fillId="2" borderId="0" xfId="0" applyNumberFormat="1" applyFont="1" applyFill="1"/>
    <xf numFmtId="4" fontId="1" fillId="2" borderId="0" xfId="0" applyNumberFormat="1" applyFont="1" applyFill="1"/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/>
    </xf>
    <xf numFmtId="0" fontId="1" fillId="2" borderId="14" xfId="0" applyFont="1" applyFill="1" applyBorder="1"/>
    <xf numFmtId="0" fontId="1" fillId="2" borderId="18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/>
    <xf numFmtId="4" fontId="1" fillId="0" borderId="30" xfId="0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/>
    </xf>
    <xf numFmtId="0" fontId="1" fillId="0" borderId="8" xfId="0" applyFont="1" applyBorder="1" applyAlignment="1">
      <alignment horizontal="right" vertical="center"/>
    </xf>
    <xf numFmtId="2" fontId="1" fillId="0" borderId="0" xfId="0" applyNumberFormat="1" applyFont="1" applyAlignment="1">
      <alignment horizontal="right"/>
    </xf>
    <xf numFmtId="14" fontId="3" fillId="2" borderId="4" xfId="0" applyNumberFormat="1" applyFont="1" applyFill="1" applyBorder="1" applyAlignment="1">
      <alignment vertical="center"/>
    </xf>
    <xf numFmtId="10" fontId="3" fillId="0" borderId="30" xfId="0" applyNumberFormat="1" applyFont="1" applyFill="1" applyBorder="1" applyAlignment="1">
      <alignment vertical="top" wrapText="1"/>
    </xf>
    <xf numFmtId="164" fontId="1" fillId="0" borderId="30" xfId="0" applyNumberFormat="1" applyFont="1" applyFill="1" applyBorder="1" applyAlignment="1">
      <alignment vertical="top" wrapText="1"/>
    </xf>
    <xf numFmtId="4" fontId="1" fillId="0" borderId="46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0" borderId="39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right" vertical="center"/>
    </xf>
    <xf numFmtId="4" fontId="1" fillId="0" borderId="46" xfId="0" applyNumberFormat="1" applyFont="1" applyFill="1" applyBorder="1" applyAlignment="1">
      <alignment horizontal="right" vertical="center"/>
    </xf>
    <xf numFmtId="4" fontId="3" fillId="0" borderId="48" xfId="0" applyNumberFormat="1" applyFont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49" fontId="1" fillId="0" borderId="33" xfId="0" applyNumberFormat="1" applyFont="1" applyFill="1" applyBorder="1" applyAlignment="1">
      <alignment horizontal="center" vertical="center"/>
    </xf>
    <xf numFmtId="0" fontId="1" fillId="0" borderId="33" xfId="0" applyNumberFormat="1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/>
    </xf>
    <xf numFmtId="2" fontId="1" fillId="0" borderId="33" xfId="0" applyNumberFormat="1" applyFont="1" applyFill="1" applyBorder="1" applyAlignment="1">
      <alignment horizontal="right" vertical="center"/>
    </xf>
    <xf numFmtId="4" fontId="1" fillId="0" borderId="33" xfId="0" applyNumberFormat="1" applyFont="1" applyFill="1" applyBorder="1" applyAlignment="1">
      <alignment horizontal="right" vertical="center"/>
    </xf>
    <xf numFmtId="4" fontId="1" fillId="0" borderId="33" xfId="0" applyNumberFormat="1" applyFont="1" applyFill="1" applyBorder="1" applyAlignment="1">
      <alignment horizontal="right" vertical="center" wrapText="1"/>
    </xf>
    <xf numFmtId="4" fontId="1" fillId="0" borderId="38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right" vertical="center"/>
    </xf>
    <xf numFmtId="4" fontId="6" fillId="4" borderId="20" xfId="0" applyNumberFormat="1" applyFont="1" applyFill="1" applyBorder="1" applyAlignment="1">
      <alignment horizontal="right" vertical="center"/>
    </xf>
    <xf numFmtId="4" fontId="6" fillId="4" borderId="3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NumberFormat="1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center" vertical="center"/>
    </xf>
    <xf numFmtId="2" fontId="1" fillId="0" borderId="31" xfId="0" applyNumberFormat="1" applyFont="1" applyFill="1" applyBorder="1" applyAlignment="1">
      <alignment horizontal="right" vertical="center"/>
    </xf>
    <xf numFmtId="4" fontId="1" fillId="0" borderId="31" xfId="0" applyNumberFormat="1" applyFont="1" applyFill="1" applyBorder="1" applyAlignment="1">
      <alignment horizontal="right" vertical="center"/>
    </xf>
    <xf numFmtId="4" fontId="1" fillId="0" borderId="31" xfId="0" applyNumberFormat="1" applyFont="1" applyFill="1" applyBorder="1" applyAlignment="1">
      <alignment horizontal="right" vertical="center" wrapText="1"/>
    </xf>
    <xf numFmtId="4" fontId="1" fillId="0" borderId="45" xfId="0" applyNumberFormat="1" applyFont="1" applyFill="1" applyBorder="1" applyAlignment="1">
      <alignment horizontal="right" vertical="center" wrapText="1"/>
    </xf>
    <xf numFmtId="2" fontId="6" fillId="4" borderId="2" xfId="0" applyNumberFormat="1" applyFont="1" applyFill="1" applyBorder="1" applyAlignment="1">
      <alignment horizontal="right" vertical="center"/>
    </xf>
    <xf numFmtId="4" fontId="6" fillId="4" borderId="27" xfId="0" applyNumberFormat="1" applyFont="1" applyFill="1" applyBorder="1" applyAlignment="1">
      <alignment horizontal="right" vertical="center"/>
    </xf>
    <xf numFmtId="49" fontId="7" fillId="2" borderId="35" xfId="0" applyNumberFormat="1" applyFont="1" applyFill="1" applyBorder="1" applyAlignment="1">
      <alignment horizontal="center" vertical="top" wrapText="1"/>
    </xf>
    <xf numFmtId="10" fontId="3" fillId="2" borderId="35" xfId="0" applyNumberFormat="1" applyFont="1" applyFill="1" applyBorder="1" applyAlignment="1">
      <alignment vertical="top" wrapText="1"/>
    </xf>
    <xf numFmtId="10" fontId="3" fillId="0" borderId="35" xfId="0" applyNumberFormat="1" applyFont="1" applyFill="1" applyBorder="1" applyAlignment="1">
      <alignment vertical="top" wrapText="1"/>
    </xf>
    <xf numFmtId="10" fontId="3" fillId="0" borderId="36" xfId="0" applyNumberFormat="1" applyFont="1" applyFill="1" applyBorder="1" applyAlignment="1">
      <alignment vertical="top" wrapText="1"/>
    </xf>
    <xf numFmtId="49" fontId="8" fillId="2" borderId="50" xfId="0" applyNumberFormat="1" applyFont="1" applyFill="1" applyBorder="1" applyAlignment="1">
      <alignment horizontal="center" vertical="top" wrapText="1"/>
    </xf>
    <xf numFmtId="164" fontId="3" fillId="2" borderId="50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14" fontId="3" fillId="0" borderId="41" xfId="0" applyNumberFormat="1" applyFont="1" applyFill="1" applyBorder="1" applyAlignment="1">
      <alignment horizontal="right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49" fontId="9" fillId="0" borderId="19" xfId="0" applyNumberFormat="1" applyFont="1" applyBorder="1" applyAlignment="1">
      <alignment horizontal="left" vertical="center" wrapText="1"/>
    </xf>
    <xf numFmtId="4" fontId="1" fillId="0" borderId="51" xfId="0" applyNumberFormat="1" applyFont="1" applyFill="1" applyBorder="1" applyAlignment="1">
      <alignment horizontal="right" vertical="center" wrapText="1"/>
    </xf>
    <xf numFmtId="2" fontId="9" fillId="0" borderId="1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2" fontId="3" fillId="0" borderId="25" xfId="0" applyNumberFormat="1" applyFont="1" applyFill="1" applyBorder="1" applyAlignment="1">
      <alignment horizontal="right" vertical="center"/>
    </xf>
    <xf numFmtId="2" fontId="3" fillId="0" borderId="26" xfId="0" applyNumberFormat="1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34" xfId="0" applyNumberFormat="1" applyFont="1" applyBorder="1" applyAlignment="1">
      <alignment horizontal="center" vertical="center" wrapText="1"/>
    </xf>
    <xf numFmtId="0" fontId="1" fillId="0" borderId="35" xfId="0" applyNumberFormat="1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47" xfId="0" applyNumberFormat="1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3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3</xdr:col>
      <xdr:colOff>2867025</xdr:colOff>
      <xdr:row>0</xdr:row>
      <xdr:rowOff>704850</xdr:rowOff>
    </xdr:to>
    <xdr:sp macro="" textlink="">
      <xdr:nvSpPr>
        <xdr:cNvPr id="5121" name="Text Box 6">
          <a:extLst>
            <a:ext uri="{FF2B5EF4-FFF2-40B4-BE49-F238E27FC236}">
              <a16:creationId xmlns:a16="http://schemas.microsoft.com/office/drawing/2014/main" xmlns="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1409700" y="66675"/>
          <a:ext cx="2752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247650</xdr:colOff>
      <xdr:row>0</xdr:row>
      <xdr:rowOff>47625</xdr:rowOff>
    </xdr:from>
    <xdr:to>
      <xdr:col>1</xdr:col>
      <xdr:colOff>885825</xdr:colOff>
      <xdr:row>0</xdr:row>
      <xdr:rowOff>933450</xdr:rowOff>
    </xdr:to>
    <xdr:pic>
      <xdr:nvPicPr>
        <xdr:cNvPr id="5134" name="Picture 4" descr="brasao 2005">
          <a:extLst>
            <a:ext uri="{FF2B5EF4-FFF2-40B4-BE49-F238E27FC236}">
              <a16:creationId xmlns:a16="http://schemas.microsoft.com/office/drawing/2014/main" xmlns="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00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971551</xdr:colOff>
      <xdr:row>0</xdr:row>
      <xdr:rowOff>104775</xdr:rowOff>
    </xdr:from>
    <xdr:to>
      <xdr:col>9</xdr:col>
      <xdr:colOff>0</xdr:colOff>
      <xdr:row>0</xdr:row>
      <xdr:rowOff>742950</xdr:rowOff>
    </xdr:to>
    <xdr:sp macro="" textlink="">
      <xdr:nvSpPr>
        <xdr:cNvPr id="6145" name="Text Box 6">
          <a:extLst>
            <a:ext uri="{FF2B5EF4-FFF2-40B4-BE49-F238E27FC236}">
              <a16:creationId xmlns:a16="http://schemas.microsoft.com/office/drawing/2014/main" xmlns="" id="{00000000-0008-0000-0100-000001180000}"/>
            </a:ext>
          </a:extLst>
        </xdr:cNvPr>
        <xdr:cNvSpPr txBox="1">
          <a:spLocks noChangeArrowheads="1"/>
        </xdr:cNvSpPr>
      </xdr:nvSpPr>
      <xdr:spPr bwMode="auto">
        <a:xfrm>
          <a:off x="1676401" y="104775"/>
          <a:ext cx="679132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47625</xdr:colOff>
      <xdr:row>23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xmlns="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7625" y="10629900"/>
          <a:ext cx="92964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Internet: www.muriae.mg.gov.br / Telefone: (32) 3696-3362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Centro Administrativo Municipal Presidente Tancredo Neves - 2º andar</a:t>
          </a:r>
        </a:p>
        <a:p>
          <a:pPr algn="ctr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Av. Maestro Sansão, nº 236 - Centro - CEP 36880-000 - Muriaé - MG</a:t>
          </a:r>
        </a:p>
      </xdr:txBody>
    </xdr:sp>
    <xdr:clientData/>
  </xdr:twoCellAnchor>
  <xdr:twoCellAnchor>
    <xdr:from>
      <xdr:col>0</xdr:col>
      <xdr:colOff>323850</xdr:colOff>
      <xdr:row>0</xdr:row>
      <xdr:rowOff>95250</xdr:rowOff>
    </xdr:from>
    <xdr:to>
      <xdr:col>1</xdr:col>
      <xdr:colOff>390525</xdr:colOff>
      <xdr:row>0</xdr:row>
      <xdr:rowOff>828675</xdr:rowOff>
    </xdr:to>
    <xdr:pic>
      <xdr:nvPicPr>
        <xdr:cNvPr id="5" name="Picture 4" descr="brasao 200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95250"/>
          <a:ext cx="7715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a&#231;as%202018%20490mil%20M&#218;LTIPLA%20V3.05%20R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/>
      <sheetData sheetId="1">
        <row r="18">
          <cell r="F18" t="str">
            <v>DESONERADO</v>
          </cell>
        </row>
      </sheetData>
      <sheetData sheetId="2" refreshError="1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showGridLines="0" showZeros="0" tabSelected="1" zoomScaleNormal="100" zoomScaleSheetLayoutView="80" workbookViewId="0">
      <selection activeCell="M10" sqref="M10"/>
    </sheetView>
  </sheetViews>
  <sheetFormatPr defaultRowHeight="12.75"/>
  <cols>
    <col min="1" max="1" width="7.140625" style="29" bestFit="1" customWidth="1"/>
    <col min="2" max="2" width="14" style="61" customWidth="1"/>
    <col min="3" max="3" width="14" style="29" customWidth="1"/>
    <col min="4" max="4" width="46.42578125" style="29" customWidth="1"/>
    <col min="5" max="5" width="9.140625" style="58"/>
    <col min="6" max="6" width="13.140625" style="89" bestFit="1" customWidth="1"/>
    <col min="7" max="10" width="12.28515625" style="31" customWidth="1"/>
    <col min="11" max="16384" width="9.140625" style="29"/>
  </cols>
  <sheetData>
    <row r="1" spans="1:13" ht="80.099999999999994" customHeight="1" thickBot="1">
      <c r="A1" s="169"/>
      <c r="B1" s="170"/>
      <c r="C1" s="57"/>
      <c r="D1" s="167"/>
      <c r="E1" s="167"/>
      <c r="F1" s="167"/>
      <c r="G1" s="167"/>
      <c r="H1" s="167"/>
      <c r="I1" s="167"/>
      <c r="J1" s="168"/>
    </row>
    <row r="2" spans="1:13" ht="3.75" customHeight="1" thickBot="1">
      <c r="A2" s="178"/>
      <c r="B2" s="178"/>
      <c r="C2" s="178"/>
      <c r="D2" s="178"/>
      <c r="E2" s="178"/>
      <c r="F2" s="178"/>
      <c r="G2" s="178"/>
      <c r="H2" s="178"/>
      <c r="I2" s="178"/>
      <c r="J2" s="178"/>
    </row>
    <row r="3" spans="1:13" ht="20.100000000000001" customHeight="1" thickBot="1">
      <c r="A3" s="163" t="s">
        <v>4</v>
      </c>
      <c r="B3" s="164"/>
      <c r="C3" s="164"/>
      <c r="D3" s="164"/>
      <c r="E3" s="164"/>
      <c r="F3" s="164"/>
      <c r="G3" s="164"/>
      <c r="H3" s="164"/>
      <c r="I3" s="164"/>
      <c r="J3" s="165"/>
      <c r="M3" s="31"/>
    </row>
    <row r="4" spans="1:13" ht="3.75" customHeight="1" thickBot="1">
      <c r="A4" s="3"/>
      <c r="B4" s="11"/>
      <c r="C4" s="3"/>
      <c r="D4" s="3"/>
      <c r="E4" s="3"/>
      <c r="F4" s="51"/>
      <c r="G4" s="34"/>
      <c r="H4" s="34"/>
      <c r="I4" s="34"/>
      <c r="J4" s="34"/>
    </row>
    <row r="5" spans="1:13">
      <c r="A5" s="179" t="s">
        <v>64</v>
      </c>
      <c r="B5" s="180"/>
      <c r="C5" s="180"/>
      <c r="D5" s="180"/>
      <c r="E5" s="180"/>
      <c r="F5" s="181"/>
      <c r="G5" s="15" t="s">
        <v>30</v>
      </c>
      <c r="H5" s="141"/>
      <c r="I5" s="35"/>
      <c r="J5" s="36"/>
    </row>
    <row r="6" spans="1:13" ht="24.75" customHeight="1">
      <c r="A6" s="171" t="s">
        <v>65</v>
      </c>
      <c r="B6" s="172"/>
      <c r="C6" s="172"/>
      <c r="D6" s="172"/>
      <c r="E6" s="173"/>
      <c r="F6" s="182" t="s">
        <v>10</v>
      </c>
      <c r="G6" s="183"/>
      <c r="H6" s="183"/>
      <c r="I6" s="183"/>
      <c r="J6" s="184"/>
    </row>
    <row r="7" spans="1:13" ht="20.100000000000001" customHeight="1">
      <c r="A7" s="177" t="s">
        <v>69</v>
      </c>
      <c r="B7" s="172"/>
      <c r="C7" s="172"/>
      <c r="D7" s="172"/>
      <c r="E7" s="173"/>
      <c r="F7" s="188" t="s">
        <v>8</v>
      </c>
      <c r="G7" s="186" t="s">
        <v>6</v>
      </c>
      <c r="H7" s="37" t="s">
        <v>11</v>
      </c>
      <c r="I7" s="37"/>
      <c r="J7" s="38" t="s">
        <v>7</v>
      </c>
    </row>
    <row r="8" spans="1:13" ht="20.100000000000001" customHeight="1" thickBot="1">
      <c r="A8" s="174" t="s">
        <v>104</v>
      </c>
      <c r="B8" s="175"/>
      <c r="C8" s="175"/>
      <c r="D8" s="175"/>
      <c r="E8" s="176"/>
      <c r="F8" s="189"/>
      <c r="G8" s="187"/>
      <c r="H8" s="39" t="s">
        <v>23</v>
      </c>
      <c r="I8" s="39"/>
      <c r="J8" s="40"/>
    </row>
    <row r="9" spans="1:13" ht="3.75" customHeight="1" thickBot="1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3" s="58" customFormat="1" ht="39" thickBot="1">
      <c r="A10" s="1" t="s">
        <v>0</v>
      </c>
      <c r="B10" s="10" t="s">
        <v>5</v>
      </c>
      <c r="C10" s="2" t="s">
        <v>24</v>
      </c>
      <c r="D10" s="2" t="s">
        <v>1</v>
      </c>
      <c r="E10" s="2" t="s">
        <v>3</v>
      </c>
      <c r="F10" s="52" t="s">
        <v>2</v>
      </c>
      <c r="G10" s="41" t="s">
        <v>27</v>
      </c>
      <c r="H10" s="41" t="s">
        <v>28</v>
      </c>
      <c r="I10" s="42" t="s">
        <v>29</v>
      </c>
      <c r="J10" s="43" t="s">
        <v>9</v>
      </c>
    </row>
    <row r="11" spans="1:13" s="56" customFormat="1" ht="13.5" thickBot="1">
      <c r="A11" s="110">
        <v>1</v>
      </c>
      <c r="B11" s="111"/>
      <c r="C11" s="112"/>
      <c r="D11" s="113" t="s">
        <v>32</v>
      </c>
      <c r="E11" s="114"/>
      <c r="F11" s="126"/>
      <c r="G11" s="115"/>
      <c r="H11" s="115"/>
      <c r="I11" s="115">
        <f>SUM(I12:I12)</f>
        <v>0</v>
      </c>
      <c r="J11" s="117">
        <f>SUM(J12:J12)</f>
        <v>0</v>
      </c>
    </row>
    <row r="12" spans="1:13" s="56" customFormat="1" ht="90" thickBot="1">
      <c r="A12" s="98" t="s">
        <v>25</v>
      </c>
      <c r="B12" s="118" t="s">
        <v>38</v>
      </c>
      <c r="C12" s="119" t="s">
        <v>37</v>
      </c>
      <c r="D12" s="120" t="s">
        <v>39</v>
      </c>
      <c r="E12" s="121" t="s">
        <v>40</v>
      </c>
      <c r="F12" s="122">
        <v>1</v>
      </c>
      <c r="G12" s="123"/>
      <c r="H12" s="124">
        <f>ROUND(G12*(1+$J$8),2)</f>
        <v>0</v>
      </c>
      <c r="I12" s="108">
        <f t="shared" ref="I12" si="0">ROUND(F12*G12,2)</f>
        <v>0</v>
      </c>
      <c r="J12" s="125">
        <f>ROUND(F12*H12,2)</f>
        <v>0</v>
      </c>
    </row>
    <row r="13" spans="1:13" s="56" customFormat="1" ht="13.5" thickBot="1">
      <c r="A13" s="110">
        <v>2</v>
      </c>
      <c r="B13" s="111"/>
      <c r="C13" s="112"/>
      <c r="D13" s="113" t="s">
        <v>66</v>
      </c>
      <c r="E13" s="114"/>
      <c r="F13" s="126"/>
      <c r="G13" s="115"/>
      <c r="H13" s="116"/>
      <c r="I13" s="115">
        <f>SUM(I14:I17)</f>
        <v>0</v>
      </c>
      <c r="J13" s="127">
        <f>SUM(J14:J17)</f>
        <v>0</v>
      </c>
    </row>
    <row r="14" spans="1:13" s="56" customFormat="1" ht="38.25">
      <c r="A14" s="98" t="s">
        <v>21</v>
      </c>
      <c r="B14" s="145" t="s">
        <v>70</v>
      </c>
      <c r="C14" s="145" t="s">
        <v>35</v>
      </c>
      <c r="D14" s="151" t="s">
        <v>71</v>
      </c>
      <c r="E14" s="147" t="s">
        <v>41</v>
      </c>
      <c r="F14" s="122">
        <v>5223.24</v>
      </c>
      <c r="G14" s="123"/>
      <c r="H14" s="124">
        <f t="shared" ref="H14" si="1">ROUND(G14*(1+$J$8),2)</f>
        <v>0</v>
      </c>
      <c r="I14" s="152">
        <f t="shared" ref="I14" si="2">ROUND(F14*G14,2)</f>
        <v>0</v>
      </c>
      <c r="J14" s="125">
        <f t="shared" ref="J14" si="3">ROUND(F14*H14,2)</f>
        <v>0</v>
      </c>
    </row>
    <row r="15" spans="1:13" s="56" customFormat="1" ht="38.25">
      <c r="A15" s="150" t="s">
        <v>75</v>
      </c>
      <c r="B15" s="145" t="s">
        <v>72</v>
      </c>
      <c r="C15" s="145" t="s">
        <v>35</v>
      </c>
      <c r="D15" s="151" t="s">
        <v>73</v>
      </c>
      <c r="E15" s="147" t="s">
        <v>74</v>
      </c>
      <c r="F15" s="122">
        <v>10028.620000000001</v>
      </c>
      <c r="G15" s="25"/>
      <c r="H15" s="124">
        <f t="shared" ref="H15:H17" si="4">ROUND(G15*(1+$J$8),2)</f>
        <v>0</v>
      </c>
      <c r="I15" s="65">
        <f t="shared" ref="I15:I17" si="5">ROUND(F15*G15,2)</f>
        <v>0</v>
      </c>
      <c r="J15" s="125">
        <f t="shared" ref="J15:J17" si="6">ROUND(F15*H15,2)</f>
        <v>0</v>
      </c>
    </row>
    <row r="16" spans="1:13" s="56" customFormat="1" ht="25.5">
      <c r="A16" s="150" t="s">
        <v>76</v>
      </c>
      <c r="B16" s="145" t="s">
        <v>78</v>
      </c>
      <c r="C16" s="145" t="s">
        <v>35</v>
      </c>
      <c r="D16" s="151" t="s">
        <v>79</v>
      </c>
      <c r="E16" s="147" t="s">
        <v>52</v>
      </c>
      <c r="F16" s="122">
        <v>6267.89</v>
      </c>
      <c r="G16" s="25"/>
      <c r="H16" s="124">
        <f t="shared" si="4"/>
        <v>0</v>
      </c>
      <c r="I16" s="65">
        <f t="shared" si="5"/>
        <v>0</v>
      </c>
      <c r="J16" s="125">
        <f t="shared" si="6"/>
        <v>0</v>
      </c>
    </row>
    <row r="17" spans="1:10" s="56" customFormat="1" ht="26.25" thickBot="1">
      <c r="A17" s="150" t="s">
        <v>77</v>
      </c>
      <c r="B17" s="145" t="s">
        <v>80</v>
      </c>
      <c r="C17" s="144" t="s">
        <v>37</v>
      </c>
      <c r="D17" s="151" t="s">
        <v>81</v>
      </c>
      <c r="E17" s="147" t="s">
        <v>41</v>
      </c>
      <c r="F17" s="122">
        <v>5223.24</v>
      </c>
      <c r="G17" s="25"/>
      <c r="H17" s="124">
        <f t="shared" si="4"/>
        <v>0</v>
      </c>
      <c r="I17" s="65">
        <f t="shared" si="5"/>
        <v>0</v>
      </c>
      <c r="J17" s="125">
        <f t="shared" si="6"/>
        <v>0</v>
      </c>
    </row>
    <row r="18" spans="1:10" s="56" customFormat="1" ht="13.5" thickBot="1">
      <c r="A18" s="110">
        <v>3</v>
      </c>
      <c r="B18" s="111"/>
      <c r="C18" s="112"/>
      <c r="D18" s="113" t="s">
        <v>67</v>
      </c>
      <c r="E18" s="114"/>
      <c r="F18" s="126"/>
      <c r="G18" s="115"/>
      <c r="H18" s="116"/>
      <c r="I18" s="115">
        <f>SUM(I19:I26)</f>
        <v>0</v>
      </c>
      <c r="J18" s="127">
        <f>SUM(J19:J26)</f>
        <v>0</v>
      </c>
    </row>
    <row r="19" spans="1:10" s="56" customFormat="1" ht="38.25">
      <c r="A19" s="140" t="s">
        <v>22</v>
      </c>
      <c r="B19" s="145" t="s">
        <v>82</v>
      </c>
      <c r="C19" s="145" t="s">
        <v>35</v>
      </c>
      <c r="D19" s="151" t="s">
        <v>62</v>
      </c>
      <c r="E19" s="147" t="s">
        <v>26</v>
      </c>
      <c r="F19" s="153">
        <v>15828</v>
      </c>
      <c r="G19" s="123"/>
      <c r="H19" s="124">
        <f>ROUND(G19*(1+$J$8),2)</f>
        <v>0</v>
      </c>
      <c r="I19" s="108">
        <f t="shared" ref="I19" si="7">ROUND(F19*G19,2)</f>
        <v>0</v>
      </c>
      <c r="J19" s="125">
        <f>ROUND(F19*H19,2)</f>
        <v>0</v>
      </c>
    </row>
    <row r="20" spans="1:10" s="56" customFormat="1" ht="63.75">
      <c r="A20" s="150" t="s">
        <v>43</v>
      </c>
      <c r="B20" s="145" t="s">
        <v>63</v>
      </c>
      <c r="C20" s="145" t="s">
        <v>35</v>
      </c>
      <c r="D20" s="151" t="s">
        <v>83</v>
      </c>
      <c r="E20" s="147" t="s">
        <v>41</v>
      </c>
      <c r="F20" s="153">
        <v>2532.48</v>
      </c>
      <c r="G20" s="100"/>
      <c r="H20" s="102">
        <f t="shared" ref="H20" si="8">ROUND(G20*(1+$J$8),2)</f>
        <v>0</v>
      </c>
      <c r="I20" s="93">
        <f t="shared" ref="I20" si="9">ROUND(F20*G20,2)</f>
        <v>0</v>
      </c>
      <c r="J20" s="86">
        <f t="shared" ref="J20" si="10">ROUND(F20*H20,2)</f>
        <v>0</v>
      </c>
    </row>
    <row r="21" spans="1:10" s="56" customFormat="1" ht="51">
      <c r="A21" s="150" t="s">
        <v>44</v>
      </c>
      <c r="B21" s="145" t="s">
        <v>86</v>
      </c>
      <c r="C21" s="145" t="s">
        <v>35</v>
      </c>
      <c r="D21" s="151" t="s">
        <v>87</v>
      </c>
      <c r="E21" s="147" t="s">
        <v>41</v>
      </c>
      <c r="F21" s="153">
        <v>1899.36</v>
      </c>
      <c r="G21" s="100"/>
      <c r="H21" s="102">
        <f t="shared" ref="H21:H26" si="11">ROUND(G21*(1+$J$8),2)</f>
        <v>0</v>
      </c>
      <c r="I21" s="93">
        <f t="shared" ref="I21:I26" si="12">ROUND(F21*G21,2)</f>
        <v>0</v>
      </c>
      <c r="J21" s="86">
        <f t="shared" ref="J21:J26" si="13">ROUND(F21*H21,2)</f>
        <v>0</v>
      </c>
    </row>
    <row r="22" spans="1:10" s="56" customFormat="1" ht="51">
      <c r="A22" s="150" t="s">
        <v>49</v>
      </c>
      <c r="B22" s="145" t="s">
        <v>88</v>
      </c>
      <c r="C22" s="145" t="s">
        <v>35</v>
      </c>
      <c r="D22" s="151" t="s">
        <v>89</v>
      </c>
      <c r="E22" s="147" t="s">
        <v>74</v>
      </c>
      <c r="F22" s="153">
        <v>7534.13</v>
      </c>
      <c r="G22" s="100"/>
      <c r="H22" s="102">
        <f t="shared" si="11"/>
        <v>0</v>
      </c>
      <c r="I22" s="93">
        <f t="shared" si="12"/>
        <v>0</v>
      </c>
      <c r="J22" s="86">
        <f t="shared" si="13"/>
        <v>0</v>
      </c>
    </row>
    <row r="23" spans="1:10" s="56" customFormat="1">
      <c r="A23" s="150" t="s">
        <v>84</v>
      </c>
      <c r="B23" s="145" t="s">
        <v>57</v>
      </c>
      <c r="C23" s="145" t="s">
        <v>35</v>
      </c>
      <c r="D23" s="146" t="s">
        <v>90</v>
      </c>
      <c r="E23" s="147" t="s">
        <v>52</v>
      </c>
      <c r="F23" s="153">
        <v>115227.84</v>
      </c>
      <c r="G23" s="100"/>
      <c r="H23" s="102">
        <f t="shared" si="11"/>
        <v>0</v>
      </c>
      <c r="I23" s="93">
        <f t="shared" si="12"/>
        <v>0</v>
      </c>
      <c r="J23" s="86">
        <f t="shared" si="13"/>
        <v>0</v>
      </c>
    </row>
    <row r="24" spans="1:10" s="56" customFormat="1" ht="25.5">
      <c r="A24" s="150" t="s">
        <v>85</v>
      </c>
      <c r="B24" s="145" t="s">
        <v>56</v>
      </c>
      <c r="C24" s="145" t="s">
        <v>35</v>
      </c>
      <c r="D24" s="146" t="s">
        <v>91</v>
      </c>
      <c r="E24" s="147" t="s">
        <v>46</v>
      </c>
      <c r="F24" s="153">
        <v>15828</v>
      </c>
      <c r="G24" s="100"/>
      <c r="H24" s="102">
        <f t="shared" si="11"/>
        <v>0</v>
      </c>
      <c r="I24" s="93">
        <f t="shared" si="12"/>
        <v>0</v>
      </c>
      <c r="J24" s="86">
        <f t="shared" si="13"/>
        <v>0</v>
      </c>
    </row>
    <row r="25" spans="1:10" s="56" customFormat="1" ht="102">
      <c r="A25" s="150" t="s">
        <v>94</v>
      </c>
      <c r="B25" s="145" t="s">
        <v>92</v>
      </c>
      <c r="C25" s="144" t="s">
        <v>37</v>
      </c>
      <c r="D25" s="146" t="s">
        <v>93</v>
      </c>
      <c r="E25" s="147" t="s">
        <v>41</v>
      </c>
      <c r="F25" s="153">
        <v>791.4</v>
      </c>
      <c r="G25" s="25"/>
      <c r="H25" s="102">
        <f t="shared" si="11"/>
        <v>0</v>
      </c>
      <c r="I25" s="93">
        <f t="shared" si="12"/>
        <v>0</v>
      </c>
      <c r="J25" s="86">
        <f t="shared" si="13"/>
        <v>0</v>
      </c>
    </row>
    <row r="26" spans="1:10" s="56" customFormat="1" ht="39" thickBot="1">
      <c r="A26" s="150" t="s">
        <v>95</v>
      </c>
      <c r="B26" s="145" t="s">
        <v>58</v>
      </c>
      <c r="C26" s="145" t="s">
        <v>35</v>
      </c>
      <c r="D26" s="146" t="s">
        <v>59</v>
      </c>
      <c r="E26" s="147" t="s">
        <v>52</v>
      </c>
      <c r="F26" s="153">
        <v>17489.939999999999</v>
      </c>
      <c r="G26" s="107"/>
      <c r="H26" s="102">
        <f t="shared" si="11"/>
        <v>0</v>
      </c>
      <c r="I26" s="93">
        <f t="shared" si="12"/>
        <v>0</v>
      </c>
      <c r="J26" s="86">
        <f t="shared" si="13"/>
        <v>0</v>
      </c>
    </row>
    <row r="27" spans="1:10" s="56" customFormat="1" ht="13.5" thickBot="1">
      <c r="A27" s="110">
        <v>4</v>
      </c>
      <c r="B27" s="111"/>
      <c r="C27" s="112"/>
      <c r="D27" s="113" t="s">
        <v>68</v>
      </c>
      <c r="E27" s="114"/>
      <c r="F27" s="126"/>
      <c r="G27" s="115"/>
      <c r="H27" s="116"/>
      <c r="I27" s="115">
        <f>SUM(I28:I31)</f>
        <v>0</v>
      </c>
      <c r="J27" s="127">
        <f>SUM(J28:J31)</f>
        <v>0</v>
      </c>
    </row>
    <row r="28" spans="1:10" s="56" customFormat="1" ht="38.25">
      <c r="A28" s="140" t="s">
        <v>45</v>
      </c>
      <c r="B28" s="118" t="s">
        <v>96</v>
      </c>
      <c r="C28" s="145" t="s">
        <v>35</v>
      </c>
      <c r="D28" s="120" t="s">
        <v>97</v>
      </c>
      <c r="E28" s="94" t="s">
        <v>26</v>
      </c>
      <c r="F28" s="122">
        <v>783.09999999999991</v>
      </c>
      <c r="G28" s="123"/>
      <c r="H28" s="124">
        <f t="shared" ref="H28" si="14">ROUND(G28*(1+$J$8),2)</f>
        <v>0</v>
      </c>
      <c r="I28" s="108">
        <f t="shared" ref="I28" si="15">ROUND(F28*G28,2)</f>
        <v>0</v>
      </c>
      <c r="J28" s="125">
        <f t="shared" ref="J28" si="16">ROUND(F28*H28,2)</f>
        <v>0</v>
      </c>
    </row>
    <row r="29" spans="1:10" s="56" customFormat="1" ht="25.5">
      <c r="A29" s="140" t="s">
        <v>53</v>
      </c>
      <c r="B29" s="23" t="s">
        <v>98</v>
      </c>
      <c r="C29" s="143" t="s">
        <v>61</v>
      </c>
      <c r="D29" s="24" t="s">
        <v>99</v>
      </c>
      <c r="E29" s="94" t="s">
        <v>40</v>
      </c>
      <c r="F29" s="122">
        <v>990</v>
      </c>
      <c r="G29" s="25"/>
      <c r="H29" s="65">
        <f t="shared" ref="H29:H31" si="17">ROUND(G29*(1+$J$8),2)</f>
        <v>0</v>
      </c>
      <c r="I29" s="93">
        <f t="shared" ref="I29:I31" si="18">ROUND(F29*G29,2)</f>
        <v>0</v>
      </c>
      <c r="J29" s="86">
        <f t="shared" ref="J29:J31" si="19">ROUND(F29*H29,2)</f>
        <v>0</v>
      </c>
    </row>
    <row r="30" spans="1:10" s="56" customFormat="1" ht="76.5">
      <c r="A30" s="140" t="s">
        <v>54</v>
      </c>
      <c r="B30" s="23" t="s">
        <v>100</v>
      </c>
      <c r="C30" s="144" t="s">
        <v>37</v>
      </c>
      <c r="D30" s="24" t="s">
        <v>101</v>
      </c>
      <c r="E30" s="94" t="s">
        <v>26</v>
      </c>
      <c r="F30" s="122">
        <v>1.2</v>
      </c>
      <c r="G30" s="25"/>
      <c r="H30" s="65">
        <f t="shared" si="17"/>
        <v>0</v>
      </c>
      <c r="I30" s="93">
        <f t="shared" si="18"/>
        <v>0</v>
      </c>
      <c r="J30" s="86">
        <f t="shared" si="19"/>
        <v>0</v>
      </c>
    </row>
    <row r="31" spans="1:10" s="56" customFormat="1" ht="77.25" thickBot="1">
      <c r="A31" s="140" t="s">
        <v>55</v>
      </c>
      <c r="B31" s="23" t="s">
        <v>102</v>
      </c>
      <c r="C31" s="144" t="s">
        <v>37</v>
      </c>
      <c r="D31" s="24" t="s">
        <v>103</v>
      </c>
      <c r="E31" s="94" t="s">
        <v>26</v>
      </c>
      <c r="F31" s="122">
        <v>4</v>
      </c>
      <c r="G31" s="25"/>
      <c r="H31" s="65">
        <f t="shared" si="17"/>
        <v>0</v>
      </c>
      <c r="I31" s="65">
        <f t="shared" si="18"/>
        <v>0</v>
      </c>
      <c r="J31" s="86">
        <f t="shared" si="19"/>
        <v>0</v>
      </c>
    </row>
    <row r="32" spans="1:10" s="56" customFormat="1" ht="13.5" thickBot="1">
      <c r="A32" s="110">
        <v>5</v>
      </c>
      <c r="B32" s="111"/>
      <c r="C32" s="112"/>
      <c r="D32" s="113" t="s">
        <v>42</v>
      </c>
      <c r="E32" s="114"/>
      <c r="F32" s="114"/>
      <c r="G32" s="115"/>
      <c r="H32" s="116"/>
      <c r="I32" s="115">
        <f>SUM(I33)</f>
        <v>0</v>
      </c>
      <c r="J32" s="117">
        <f>SUM(J33)</f>
        <v>0</v>
      </c>
    </row>
    <row r="33" spans="1:10" s="56" customFormat="1" ht="26.25" thickBot="1">
      <c r="A33" s="139" t="s">
        <v>48</v>
      </c>
      <c r="B33" s="103" t="s">
        <v>34</v>
      </c>
      <c r="C33" s="142" t="s">
        <v>47</v>
      </c>
      <c r="D33" s="104" t="s">
        <v>105</v>
      </c>
      <c r="E33" s="105" t="s">
        <v>26</v>
      </c>
      <c r="F33" s="106">
        <v>15828</v>
      </c>
      <c r="G33" s="107"/>
      <c r="H33" s="108">
        <f t="shared" ref="H33" si="20">ROUND(G33*(1+$J$8),2)</f>
        <v>0</v>
      </c>
      <c r="I33" s="108">
        <f t="shared" ref="I33" si="21">ROUND(F33*G33,2)</f>
        <v>0</v>
      </c>
      <c r="J33" s="109">
        <f t="shared" ref="J33" si="22">ROUND(F33*H33,2)</f>
        <v>0</v>
      </c>
    </row>
    <row r="34" spans="1:10" ht="13.5" thickBot="1">
      <c r="A34" s="154" t="s">
        <v>31</v>
      </c>
      <c r="B34" s="155"/>
      <c r="C34" s="155"/>
      <c r="D34" s="155"/>
      <c r="E34" s="155"/>
      <c r="F34" s="155"/>
      <c r="G34" s="155"/>
      <c r="H34" s="156"/>
      <c r="I34" s="101">
        <f>I32+I27+I18+I13+I11</f>
        <v>0</v>
      </c>
      <c r="J34" s="101">
        <f>J32+J27+J18+J13+J11</f>
        <v>0</v>
      </c>
    </row>
    <row r="35" spans="1:10">
      <c r="A35" s="4"/>
      <c r="B35" s="12"/>
      <c r="C35" s="5"/>
      <c r="D35" s="5"/>
      <c r="E35" s="32"/>
      <c r="F35" s="53"/>
      <c r="G35" s="44"/>
      <c r="H35" s="44"/>
      <c r="I35" s="44"/>
      <c r="J35" s="87"/>
    </row>
    <row r="36" spans="1:10" ht="14.25" customHeight="1">
      <c r="A36" s="6"/>
      <c r="B36" s="13"/>
      <c r="C36" s="7"/>
      <c r="D36" s="7"/>
      <c r="E36" s="33"/>
      <c r="F36" s="54"/>
      <c r="G36" s="45"/>
      <c r="H36" s="45"/>
      <c r="I36" s="45"/>
      <c r="J36" s="50"/>
    </row>
    <row r="37" spans="1:10">
      <c r="A37" s="6"/>
      <c r="B37" s="30"/>
      <c r="C37" s="95"/>
      <c r="D37" s="96"/>
      <c r="E37" s="33"/>
      <c r="F37" s="55"/>
      <c r="G37" s="88"/>
      <c r="H37" s="46"/>
      <c r="I37" s="47"/>
      <c r="J37" s="48"/>
    </row>
    <row r="38" spans="1:10">
      <c r="A38" s="9"/>
      <c r="B38" s="27"/>
      <c r="C38" s="28"/>
      <c r="D38" s="95"/>
      <c r="E38" s="97"/>
      <c r="F38" s="185"/>
      <c r="G38" s="185"/>
      <c r="H38" s="185"/>
      <c r="I38" s="49"/>
      <c r="J38" s="50"/>
    </row>
    <row r="39" spans="1:10">
      <c r="A39" s="9"/>
      <c r="B39" s="30"/>
      <c r="C39" s="95"/>
      <c r="D39" s="95"/>
      <c r="E39" s="97"/>
      <c r="F39" s="185"/>
      <c r="G39" s="185"/>
      <c r="H39" s="185"/>
      <c r="I39" s="49"/>
      <c r="J39" s="50"/>
    </row>
    <row r="40" spans="1:10" ht="22.5" customHeight="1">
      <c r="A40" s="157" t="s">
        <v>36</v>
      </c>
      <c r="B40" s="158"/>
      <c r="C40" s="158"/>
      <c r="D40" s="158"/>
      <c r="E40" s="158"/>
      <c r="F40" s="158"/>
      <c r="G40" s="158"/>
      <c r="H40" s="158"/>
      <c r="I40" s="158"/>
      <c r="J40" s="159"/>
    </row>
    <row r="41" spans="1:10" ht="18.75" customHeight="1" thickBot="1">
      <c r="A41" s="160"/>
      <c r="B41" s="161"/>
      <c r="C41" s="161"/>
      <c r="D41" s="161"/>
      <c r="E41" s="161"/>
      <c r="F41" s="161"/>
      <c r="G41" s="161"/>
      <c r="H41" s="161"/>
      <c r="I41" s="161"/>
      <c r="J41" s="162"/>
    </row>
  </sheetData>
  <mergeCells count="16">
    <mergeCell ref="A34:H34"/>
    <mergeCell ref="A40:J41"/>
    <mergeCell ref="A3:J3"/>
    <mergeCell ref="A9:J9"/>
    <mergeCell ref="D1:J1"/>
    <mergeCell ref="A1:B1"/>
    <mergeCell ref="A6:E6"/>
    <mergeCell ref="A8:E8"/>
    <mergeCell ref="A7:E7"/>
    <mergeCell ref="A2:J2"/>
    <mergeCell ref="A5:F5"/>
    <mergeCell ref="F6:J6"/>
    <mergeCell ref="F38:H38"/>
    <mergeCell ref="F39:H39"/>
    <mergeCell ref="G7:G8"/>
    <mergeCell ref="F7:F8"/>
  </mergeCells>
  <phoneticPr fontId="2" type="noConversion"/>
  <printOptions horizontalCentered="1"/>
  <pageMargins left="0.70866141732283472" right="0.70866141732283472" top="0.98425196850393704" bottom="0.98425196850393704" header="0.31496062992125984" footer="0.31496062992125984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showGridLines="0" zoomScaleNormal="100" zoomScaleSheetLayoutView="100" workbookViewId="0">
      <selection activeCell="I4" sqref="I4"/>
    </sheetView>
  </sheetViews>
  <sheetFormatPr defaultRowHeight="12.75"/>
  <cols>
    <col min="1" max="1" width="10.5703125" style="70" customWidth="1"/>
    <col min="2" max="2" width="43.85546875" style="70" customWidth="1"/>
    <col min="3" max="3" width="14.42578125" style="72" customWidth="1"/>
    <col min="4" max="4" width="14.7109375" style="72" bestFit="1" customWidth="1"/>
    <col min="5" max="5" width="13.140625" style="70" bestFit="1" customWidth="1"/>
    <col min="6" max="8" width="13.140625" style="70" customWidth="1"/>
    <col min="9" max="9" width="14.7109375" style="70" bestFit="1" customWidth="1"/>
    <col min="10" max="16384" width="9.140625" style="70"/>
  </cols>
  <sheetData>
    <row r="1" spans="1:9" ht="80.099999999999994" customHeight="1" thickBot="1">
      <c r="A1" s="66"/>
      <c r="B1" s="67"/>
      <c r="C1" s="68"/>
      <c r="D1" s="68"/>
      <c r="E1" s="68"/>
      <c r="F1" s="68"/>
      <c r="G1" s="68"/>
      <c r="H1" s="68"/>
      <c r="I1" s="69"/>
    </row>
    <row r="2" spans="1:9" ht="4.5" customHeight="1" thickBot="1">
      <c r="A2" s="71"/>
      <c r="B2" s="71"/>
      <c r="E2" s="72"/>
      <c r="F2" s="72"/>
      <c r="G2" s="72"/>
      <c r="H2" s="72"/>
      <c r="I2" s="72"/>
    </row>
    <row r="3" spans="1:9" ht="18" customHeight="1">
      <c r="A3" s="199" t="s">
        <v>12</v>
      </c>
      <c r="B3" s="200"/>
      <c r="C3" s="200"/>
      <c r="D3" s="200"/>
      <c r="E3" s="200"/>
      <c r="F3" s="201"/>
      <c r="G3" s="201"/>
      <c r="H3" s="201"/>
      <c r="I3" s="202"/>
    </row>
    <row r="4" spans="1:9" ht="34.5" customHeight="1">
      <c r="A4" s="206" t="str">
        <f>'Planilha Orcamentaria'!A5:F5</f>
        <v xml:space="preserve">OBRA: PROJETO DE PAVIMENTAÇÃO DE ESTRADA RURAL EM CONCRETO BETUMINOSO USINADO A QUENTE </v>
      </c>
      <c r="B4" s="207"/>
      <c r="C4" s="207"/>
      <c r="D4" s="208"/>
      <c r="E4" s="16" t="s">
        <v>33</v>
      </c>
      <c r="F4" s="99"/>
      <c r="G4" s="99"/>
      <c r="H4" s="99"/>
      <c r="I4" s="90"/>
    </row>
    <row r="5" spans="1:9" ht="31.5" customHeight="1" thickBot="1">
      <c r="A5" s="209" t="str">
        <f>'Planilha Orcamentaria'!A6:E6</f>
        <v xml:space="preserve">Local: LOCAL: ESTRADA DE LIGAÇÃO ENTRE OS DISTRITOS DE ITAMURI E BELISÁRIO - TRECHO 1 - MURIAÉ - MG
</v>
      </c>
      <c r="B5" s="210"/>
      <c r="C5" s="210"/>
      <c r="D5" s="211"/>
      <c r="E5" s="203" t="s">
        <v>106</v>
      </c>
      <c r="F5" s="204"/>
      <c r="G5" s="204"/>
      <c r="H5" s="204"/>
      <c r="I5" s="205"/>
    </row>
    <row r="6" spans="1:9" ht="36" customHeight="1" thickBot="1">
      <c r="A6" s="134" t="s">
        <v>0</v>
      </c>
      <c r="B6" s="135" t="s">
        <v>13</v>
      </c>
      <c r="C6" s="136" t="s">
        <v>14</v>
      </c>
      <c r="D6" s="136" t="s">
        <v>15</v>
      </c>
      <c r="E6" s="137" t="s">
        <v>16</v>
      </c>
      <c r="F6" s="137" t="s">
        <v>17</v>
      </c>
      <c r="G6" s="137" t="s">
        <v>50</v>
      </c>
      <c r="H6" s="137" t="s">
        <v>51</v>
      </c>
      <c r="I6" s="138" t="s">
        <v>20</v>
      </c>
    </row>
    <row r="7" spans="1:9" ht="14.25" customHeight="1">
      <c r="A7" s="197">
        <v>1</v>
      </c>
      <c r="B7" s="198" t="str">
        <f>'Planilha Orcamentaria'!D11</f>
        <v>SERVIÇOS PRELIMINARES</v>
      </c>
      <c r="C7" s="128" t="s">
        <v>18</v>
      </c>
      <c r="D7" s="129">
        <f>'Planilha Orcamentaria'!J11</f>
        <v>0</v>
      </c>
      <c r="E7" s="130">
        <v>1</v>
      </c>
      <c r="F7" s="130"/>
      <c r="G7" s="130"/>
      <c r="H7" s="130"/>
      <c r="I7" s="131">
        <f t="shared" ref="I7:I17" si="0">SUM(E7:H7)</f>
        <v>1</v>
      </c>
    </row>
    <row r="8" spans="1:9" ht="14.25" customHeight="1">
      <c r="A8" s="195"/>
      <c r="B8" s="196"/>
      <c r="C8" s="17" t="s">
        <v>19</v>
      </c>
      <c r="D8" s="73">
        <f>'Planilha Orcamentaria'!J11</f>
        <v>0</v>
      </c>
      <c r="E8" s="74">
        <f>E7*$D$8</f>
        <v>0</v>
      </c>
      <c r="F8" s="74">
        <f>F7*$D$8</f>
        <v>0</v>
      </c>
      <c r="G8" s="74">
        <f t="shared" ref="G8:H8" si="1">G7*$D$8</f>
        <v>0</v>
      </c>
      <c r="H8" s="74">
        <f t="shared" si="1"/>
        <v>0</v>
      </c>
      <c r="I8" s="92">
        <f t="shared" si="0"/>
        <v>0</v>
      </c>
    </row>
    <row r="9" spans="1:9" ht="14.25" customHeight="1">
      <c r="A9" s="195">
        <f>1+A7</f>
        <v>2</v>
      </c>
      <c r="B9" s="196" t="str">
        <f>'Planilha Orcamentaria'!D13</f>
        <v>MOVIMENTAÇÃO DE TERRA</v>
      </c>
      <c r="C9" s="17" t="s">
        <v>18</v>
      </c>
      <c r="D9" s="18">
        <f>'Planilha Orcamentaria'!J13</f>
        <v>0</v>
      </c>
      <c r="E9" s="19">
        <v>0.25</v>
      </c>
      <c r="F9" s="19">
        <v>0.25</v>
      </c>
      <c r="G9" s="19">
        <v>0.25</v>
      </c>
      <c r="H9" s="19">
        <v>0.25</v>
      </c>
      <c r="I9" s="91">
        <f t="shared" si="0"/>
        <v>1</v>
      </c>
    </row>
    <row r="10" spans="1:9" ht="14.25" customHeight="1">
      <c r="A10" s="195"/>
      <c r="B10" s="196"/>
      <c r="C10" s="17" t="s">
        <v>19</v>
      </c>
      <c r="D10" s="73">
        <f>'Planilha Orcamentaria'!J13</f>
        <v>0</v>
      </c>
      <c r="E10" s="74">
        <f>E9*$D$10</f>
        <v>0</v>
      </c>
      <c r="F10" s="74">
        <f t="shared" ref="F10:H10" si="2">F9*$D$10</f>
        <v>0</v>
      </c>
      <c r="G10" s="74">
        <f t="shared" si="2"/>
        <v>0</v>
      </c>
      <c r="H10" s="74">
        <f t="shared" si="2"/>
        <v>0</v>
      </c>
      <c r="I10" s="92">
        <f t="shared" si="0"/>
        <v>0</v>
      </c>
    </row>
    <row r="11" spans="1:9" ht="14.25" customHeight="1">
      <c r="A11" s="195">
        <f t="shared" ref="A11" si="3">1+A9</f>
        <v>3</v>
      </c>
      <c r="B11" s="196" t="str">
        <f>'Planilha Orcamentaria'!D18</f>
        <v>OBRAS VIÁRIAS</v>
      </c>
      <c r="C11" s="17" t="s">
        <v>18</v>
      </c>
      <c r="D11" s="18">
        <f>'Planilha Orcamentaria'!J18</f>
        <v>0</v>
      </c>
      <c r="E11" s="19">
        <v>0.25</v>
      </c>
      <c r="F11" s="19">
        <v>0.25</v>
      </c>
      <c r="G11" s="19">
        <v>0.25</v>
      </c>
      <c r="H11" s="19">
        <v>0.25</v>
      </c>
      <c r="I11" s="91">
        <f t="shared" si="0"/>
        <v>1</v>
      </c>
    </row>
    <row r="12" spans="1:9" ht="14.25" customHeight="1">
      <c r="A12" s="195"/>
      <c r="B12" s="196"/>
      <c r="C12" s="17" t="s">
        <v>19</v>
      </c>
      <c r="D12" s="73">
        <f>'Planilha Orcamentaria'!J18</f>
        <v>0</v>
      </c>
      <c r="E12" s="74">
        <f>E11*$D$12</f>
        <v>0</v>
      </c>
      <c r="F12" s="74">
        <f t="shared" ref="F12:H12" si="4">F11*$D$12</f>
        <v>0</v>
      </c>
      <c r="G12" s="74">
        <f t="shared" si="4"/>
        <v>0</v>
      </c>
      <c r="H12" s="74">
        <f t="shared" si="4"/>
        <v>0</v>
      </c>
      <c r="I12" s="92">
        <f t="shared" si="0"/>
        <v>0</v>
      </c>
    </row>
    <row r="13" spans="1:9" ht="14.25" customHeight="1">
      <c r="A13" s="195">
        <f t="shared" ref="A13:A15" si="5">1+A11</f>
        <v>4</v>
      </c>
      <c r="B13" s="196" t="str">
        <f>'Planilha Orcamentaria'!D27</f>
        <v>SINALIZAÇÃO E DISPOSITIVOS AUXILIARES</v>
      </c>
      <c r="C13" s="17" t="s">
        <v>18</v>
      </c>
      <c r="D13" s="18">
        <f>'Planilha Orcamentaria'!J27</f>
        <v>0</v>
      </c>
      <c r="E13" s="19">
        <v>0.25</v>
      </c>
      <c r="F13" s="19">
        <v>0.25</v>
      </c>
      <c r="G13" s="19">
        <v>0.25</v>
      </c>
      <c r="H13" s="19">
        <v>0.25</v>
      </c>
      <c r="I13" s="91">
        <f t="shared" si="0"/>
        <v>1</v>
      </c>
    </row>
    <row r="14" spans="1:9" ht="14.25" customHeight="1">
      <c r="A14" s="195"/>
      <c r="B14" s="196"/>
      <c r="C14" s="17" t="s">
        <v>19</v>
      </c>
      <c r="D14" s="73">
        <f>'Planilha Orcamentaria'!J27</f>
        <v>0</v>
      </c>
      <c r="E14" s="74">
        <f>E13*$D$14</f>
        <v>0</v>
      </c>
      <c r="F14" s="74">
        <f t="shared" ref="F14:H14" si="6">F13*$D$14</f>
        <v>0</v>
      </c>
      <c r="G14" s="74">
        <f t="shared" si="6"/>
        <v>0</v>
      </c>
      <c r="H14" s="74">
        <f t="shared" si="6"/>
        <v>0</v>
      </c>
      <c r="I14" s="92">
        <f t="shared" si="0"/>
        <v>0</v>
      </c>
    </row>
    <row r="15" spans="1:9" ht="14.25" customHeight="1">
      <c r="A15" s="195">
        <f t="shared" si="5"/>
        <v>5</v>
      </c>
      <c r="B15" s="196" t="str">
        <f>'Planilha Orcamentaria'!D32</f>
        <v>SERVIÇOS FINAIS</v>
      </c>
      <c r="C15" s="17" t="s">
        <v>18</v>
      </c>
      <c r="D15" s="18">
        <f>'Planilha Orcamentaria'!J32</f>
        <v>0</v>
      </c>
      <c r="E15" s="19"/>
      <c r="F15" s="19"/>
      <c r="G15" s="19"/>
      <c r="H15" s="19">
        <v>1</v>
      </c>
      <c r="I15" s="91">
        <f t="shared" si="0"/>
        <v>1</v>
      </c>
    </row>
    <row r="16" spans="1:9" ht="14.25" customHeight="1">
      <c r="A16" s="195"/>
      <c r="B16" s="196"/>
      <c r="C16" s="17" t="s">
        <v>19</v>
      </c>
      <c r="D16" s="73">
        <f>'Planilha Orcamentaria'!J32</f>
        <v>0</v>
      </c>
      <c r="E16" s="74">
        <f>E15*$D$16</f>
        <v>0</v>
      </c>
      <c r="F16" s="74">
        <f>F15*$D$16</f>
        <v>0</v>
      </c>
      <c r="G16" s="74">
        <f>G15*$D$16</f>
        <v>0</v>
      </c>
      <c r="H16" s="74">
        <f>H15*$D$16</f>
        <v>0</v>
      </c>
      <c r="I16" s="92">
        <f t="shared" si="0"/>
        <v>0</v>
      </c>
    </row>
    <row r="17" spans="1:10" ht="14.25" customHeight="1">
      <c r="A17" s="190" t="s">
        <v>60</v>
      </c>
      <c r="B17" s="191"/>
      <c r="C17" s="20" t="s">
        <v>18</v>
      </c>
      <c r="D17" s="26">
        <f>D15+D13+D11+D9+D7</f>
        <v>0</v>
      </c>
      <c r="E17" s="21" t="e">
        <f>E18/$D$18</f>
        <v>#DIV/0!</v>
      </c>
      <c r="F17" s="21" t="e">
        <f>F18/$D$18</f>
        <v>#DIV/0!</v>
      </c>
      <c r="G17" s="21" t="e">
        <f>G18/$D$18</f>
        <v>#DIV/0!</v>
      </c>
      <c r="H17" s="21" t="e">
        <f>H18/$D$18</f>
        <v>#DIV/0!</v>
      </c>
      <c r="I17" s="22" t="e">
        <f t="shared" si="0"/>
        <v>#DIV/0!</v>
      </c>
      <c r="J17" s="75"/>
    </row>
    <row r="18" spans="1:10" ht="13.5" customHeight="1" thickBot="1">
      <c r="A18" s="192"/>
      <c r="B18" s="193"/>
      <c r="C18" s="132" t="s">
        <v>19</v>
      </c>
      <c r="D18" s="133">
        <f>D16+D14+D12+D10+D8</f>
        <v>0</v>
      </c>
      <c r="E18" s="133">
        <f>E16+E14+E12+E10+E8</f>
        <v>0</v>
      </c>
      <c r="F18" s="133">
        <f t="shared" ref="F18:I18" si="7">F16+F14+F12+F10+F8</f>
        <v>0</v>
      </c>
      <c r="G18" s="133">
        <f t="shared" si="7"/>
        <v>0</v>
      </c>
      <c r="H18" s="133">
        <f t="shared" si="7"/>
        <v>0</v>
      </c>
      <c r="I18" s="133">
        <f t="shared" si="7"/>
        <v>0</v>
      </c>
      <c r="J18" s="76"/>
    </row>
    <row r="19" spans="1:10" ht="3.75" customHeight="1">
      <c r="A19" s="77"/>
      <c r="B19" s="78"/>
      <c r="C19" s="79"/>
      <c r="D19" s="79"/>
      <c r="E19" s="78"/>
      <c r="F19" s="78"/>
      <c r="G19" s="78"/>
      <c r="H19" s="78"/>
      <c r="I19" s="80"/>
    </row>
    <row r="20" spans="1:10" s="64" customFormat="1" ht="14.25" customHeight="1">
      <c r="A20" s="6"/>
      <c r="B20" s="7"/>
      <c r="C20" s="7"/>
      <c r="D20" s="7"/>
      <c r="E20" s="7"/>
      <c r="F20" s="7"/>
      <c r="G20" s="7"/>
      <c r="H20" s="7"/>
      <c r="I20" s="63"/>
    </row>
    <row r="21" spans="1:10" s="29" customFormat="1" ht="11.25" customHeight="1">
      <c r="A21" s="6"/>
      <c r="B21" s="149"/>
      <c r="C21" s="7"/>
      <c r="D21" s="8"/>
      <c r="E21" s="59"/>
      <c r="F21" s="62"/>
      <c r="G21" s="62"/>
      <c r="H21" s="62"/>
      <c r="I21" s="14"/>
      <c r="J21" s="28"/>
    </row>
    <row r="22" spans="1:10" s="29" customFormat="1">
      <c r="A22" s="9"/>
      <c r="B22" s="148"/>
      <c r="C22" s="60"/>
      <c r="D22" s="194"/>
      <c r="E22" s="194"/>
      <c r="F22" s="148"/>
      <c r="G22" s="148"/>
      <c r="H22" s="148"/>
      <c r="I22" s="63"/>
      <c r="J22" s="28"/>
    </row>
    <row r="23" spans="1:10" s="29" customFormat="1">
      <c r="A23" s="9"/>
      <c r="B23" s="148"/>
      <c r="C23" s="60"/>
      <c r="D23" s="185"/>
      <c r="E23" s="185"/>
      <c r="F23" s="148"/>
      <c r="G23" s="148"/>
      <c r="H23" s="148"/>
      <c r="I23" s="63"/>
      <c r="J23" s="28"/>
    </row>
    <row r="24" spans="1:10" ht="14.1" customHeight="1">
      <c r="A24" s="81"/>
      <c r="B24" s="64"/>
      <c r="C24" s="60"/>
      <c r="D24" s="60"/>
      <c r="E24" s="64"/>
      <c r="F24" s="64"/>
      <c r="G24" s="64"/>
      <c r="H24" s="64"/>
      <c r="I24" s="63"/>
    </row>
    <row r="25" spans="1:10" ht="14.1" customHeight="1">
      <c r="A25" s="81"/>
      <c r="B25" s="64"/>
      <c r="C25" s="60"/>
      <c r="D25" s="60"/>
      <c r="E25" s="64"/>
      <c r="F25" s="64"/>
      <c r="G25" s="64"/>
      <c r="H25" s="64"/>
      <c r="I25" s="63"/>
    </row>
    <row r="26" spans="1:10" ht="14.1" customHeight="1" thickBot="1">
      <c r="A26" s="82"/>
      <c r="B26" s="83"/>
      <c r="C26" s="84"/>
      <c r="D26" s="84"/>
      <c r="E26" s="83"/>
      <c r="F26" s="83"/>
      <c r="G26" s="83"/>
      <c r="H26" s="83"/>
      <c r="I26" s="85"/>
    </row>
    <row r="27" spans="1:10">
      <c r="A27" s="64"/>
      <c r="B27" s="64"/>
      <c r="C27" s="60"/>
      <c r="D27" s="60"/>
      <c r="E27" s="64"/>
      <c r="F27" s="64"/>
      <c r="G27" s="64"/>
      <c r="H27" s="64"/>
      <c r="I27" s="64"/>
    </row>
    <row r="28" spans="1:10">
      <c r="A28" s="64"/>
      <c r="B28" s="64"/>
      <c r="C28" s="60"/>
      <c r="D28" s="60"/>
      <c r="E28" s="64"/>
      <c r="F28" s="64"/>
      <c r="G28" s="64"/>
      <c r="H28" s="64"/>
      <c r="I28" s="64"/>
    </row>
    <row r="29" spans="1:10">
      <c r="A29" s="64"/>
      <c r="B29" s="64"/>
      <c r="C29" s="60"/>
      <c r="D29" s="60"/>
      <c r="E29" s="64"/>
      <c r="F29" s="64"/>
      <c r="G29" s="64"/>
      <c r="H29" s="64"/>
      <c r="I29" s="64"/>
    </row>
  </sheetData>
  <mergeCells count="17">
    <mergeCell ref="A11:A12"/>
    <mergeCell ref="B11:B12"/>
    <mergeCell ref="A7:A8"/>
    <mergeCell ref="B7:B8"/>
    <mergeCell ref="A3:I3"/>
    <mergeCell ref="E5:I5"/>
    <mergeCell ref="A4:D4"/>
    <mergeCell ref="A5:D5"/>
    <mergeCell ref="A9:A10"/>
    <mergeCell ref="B9:B10"/>
    <mergeCell ref="D23:E23"/>
    <mergeCell ref="A17:B18"/>
    <mergeCell ref="D22:E22"/>
    <mergeCell ref="A13:A14"/>
    <mergeCell ref="A15:A16"/>
    <mergeCell ref="B13:B14"/>
    <mergeCell ref="B15:B16"/>
  </mergeCells>
  <phoneticPr fontId="5" type="noConversion"/>
  <printOptions horizontalCentered="1"/>
  <pageMargins left="0" right="0" top="0.78740157480314965" bottom="0.78740157480314965" header="0" footer="0"/>
  <pageSetup scale="75" orientation="landscape" r:id="rId1"/>
  <headerFooter alignWithMargins="0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</vt:lpstr>
      <vt:lpstr>Cronograma</vt:lpstr>
      <vt:lpstr>Cronograma!Titulos_de_impressao</vt:lpstr>
      <vt:lpstr>'Planilha Orcamentaria'!Titulos_de_impressao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arlan.mendonça</cp:lastModifiedBy>
  <cp:lastPrinted>2020-07-13T17:23:39Z</cp:lastPrinted>
  <dcterms:created xsi:type="dcterms:W3CDTF">2006-09-22T13:55:22Z</dcterms:created>
  <dcterms:modified xsi:type="dcterms:W3CDTF">2020-07-13T20:32:51Z</dcterms:modified>
</cp:coreProperties>
</file>