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ECANTO VERDE\"/>
    </mc:Choice>
  </mc:AlternateContent>
  <bookViews>
    <workbookView xWindow="0" yWindow="0" windowWidth="20490" windowHeight="7800"/>
  </bookViews>
  <sheets>
    <sheet name="Planilha Orçamentária" sheetId="6" r:id="rId1"/>
    <sheet name="Memória de Cálculo" sheetId="8" r:id="rId2"/>
    <sheet name="Cronograma" sheetId="7" r:id="rId3"/>
    <sheet name="CCU" sheetId="10" r:id="rId4"/>
    <sheet name="BDI" sheetId="9" r:id="rId5"/>
  </sheets>
  <externalReferences>
    <externalReference r:id="rId6"/>
  </externalReferences>
  <definedNames>
    <definedName name="_xlnm.Print_Area" localSheetId="4">BDI!$A$1:$J$44</definedName>
    <definedName name="_xlnm.Print_Area" localSheetId="3">CCU!$A$1:$J$138</definedName>
    <definedName name="_xlnm.Print_Area" localSheetId="2">Cronograma!$A$1:$G$39</definedName>
    <definedName name="_xlnm.Print_Area" localSheetId="1">'Memória de Cálculo'!$A$1:$J$57</definedName>
    <definedName name="_xlnm.Print_Area" localSheetId="0">'Planilha Orçamentária'!$A$1:$J$59</definedName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Desoneracao" hidden="1">OFFSET([1]DADOS!$G$18,0,-1)</definedName>
    <definedName name="ORÇAMENTO.BancoRef" hidden="1">'Planilha Orçamentária'!$F$8</definedName>
    <definedName name="REFERENCIA.Descricao" hidden="1">IF(ISNUMBER('Planilha Orçamentária'!$Z1),OFFSET(INDIRECT(ORÇAMENTO.BancoRef),'Planilha Orçamentária'!$Z1-1,3,1),'Planilha Orçamentária'!$Z1)</definedName>
    <definedName name="_xlnm.Print_Titles" localSheetId="4">BDI!$1:$8</definedName>
    <definedName name="_xlnm.Print_Titles" localSheetId="3">CCU!$1:$8</definedName>
    <definedName name="_xlnm.Print_Titles" localSheetId="2">Cronograma!$1:$6</definedName>
    <definedName name="_xlnm.Print_Titles" localSheetId="1">'Memória de Cálculo'!$1:$10</definedName>
    <definedName name="_xlnm.Print_Titles" localSheetId="0">'Planilha Orçamentária'!$1:$10</definedName>
  </definedNames>
  <calcPr calcId="162913"/>
</workbook>
</file>

<file path=xl/calcChain.xml><?xml version="1.0" encoding="utf-8"?>
<calcChain xmlns="http://schemas.openxmlformats.org/spreadsheetml/2006/main">
  <c r="B25" i="7" l="1"/>
  <c r="B23" i="7"/>
  <c r="B21" i="7"/>
  <c r="B19" i="7"/>
  <c r="B17" i="7"/>
  <c r="B15" i="7"/>
  <c r="B13" i="7"/>
  <c r="B11" i="7"/>
  <c r="B9" i="7"/>
  <c r="B7" i="7"/>
  <c r="B136" i="10"/>
  <c r="B135" i="10"/>
  <c r="H5" i="10" l="1"/>
  <c r="J46" i="6"/>
  <c r="D24" i="7" s="1"/>
  <c r="I46" i="6"/>
  <c r="J32" i="10"/>
  <c r="J31" i="10"/>
  <c r="J30" i="10"/>
  <c r="J21" i="10"/>
  <c r="J20" i="10"/>
  <c r="J19" i="10"/>
  <c r="J18" i="10"/>
  <c r="J17" i="10"/>
  <c r="J16" i="10"/>
  <c r="J15" i="10"/>
  <c r="J14" i="10"/>
  <c r="J126" i="10"/>
  <c r="J125" i="10"/>
  <c r="J116" i="10"/>
  <c r="J115" i="10"/>
  <c r="J114" i="10"/>
  <c r="J113" i="10"/>
  <c r="J112" i="10"/>
  <c r="J111" i="10"/>
  <c r="J102" i="10"/>
  <c r="J101" i="10"/>
  <c r="J100" i="10"/>
  <c r="J99" i="10"/>
  <c r="J98" i="10"/>
  <c r="J97" i="10"/>
  <c r="J88" i="10"/>
  <c r="J87" i="10"/>
  <c r="J86" i="10"/>
  <c r="J85" i="10"/>
  <c r="J84" i="10"/>
  <c r="J83" i="10"/>
  <c r="J74" i="10"/>
  <c r="J73" i="10"/>
  <c r="J72" i="10"/>
  <c r="J71" i="10"/>
  <c r="J70" i="10"/>
  <c r="J69" i="10"/>
  <c r="J60" i="10"/>
  <c r="J59" i="10"/>
  <c r="J58" i="10"/>
  <c r="J57" i="10"/>
  <c r="J56" i="10"/>
  <c r="J55" i="10"/>
  <c r="J46" i="10"/>
  <c r="J45" i="10"/>
  <c r="J44" i="10"/>
  <c r="J43" i="10"/>
  <c r="J42" i="10"/>
  <c r="J41" i="10"/>
  <c r="J33" i="10" l="1"/>
  <c r="J22" i="10"/>
  <c r="J47" i="10"/>
  <c r="J75" i="10"/>
  <c r="J117" i="10"/>
  <c r="J61" i="10"/>
  <c r="J89" i="10"/>
  <c r="J103" i="10"/>
  <c r="J127" i="10"/>
  <c r="I24" i="6" l="1"/>
  <c r="I17" i="6" l="1"/>
  <c r="D39" i="9"/>
  <c r="D38" i="9"/>
  <c r="H5" i="9"/>
  <c r="H5" i="8"/>
  <c r="F4" i="7"/>
  <c r="I37" i="6" l="1"/>
  <c r="I31" i="6" l="1"/>
  <c r="A7" i="10" l="1"/>
  <c r="I39" i="6" l="1"/>
  <c r="I33" i="6" l="1"/>
  <c r="I19" i="6"/>
  <c r="I11" i="6" l="1"/>
  <c r="A8" i="10" l="1"/>
  <c r="A6" i="10"/>
  <c r="A5" i="10"/>
  <c r="F23" i="9"/>
  <c r="F24" i="9"/>
  <c r="J8" i="6" s="1"/>
  <c r="J17" i="6" l="1"/>
  <c r="D10" i="7" s="1"/>
  <c r="J37" i="6"/>
  <c r="D20" i="7" s="1"/>
  <c r="J31" i="6"/>
  <c r="D16" i="7" s="1"/>
  <c r="J33" i="6"/>
  <c r="D18" i="7" s="1"/>
  <c r="J8" i="10"/>
  <c r="J8" i="9"/>
  <c r="A8" i="9"/>
  <c r="A7" i="9"/>
  <c r="A6" i="9"/>
  <c r="A5" i="9"/>
  <c r="J8" i="8"/>
  <c r="A8" i="8"/>
  <c r="A7" i="8"/>
  <c r="A6" i="8"/>
  <c r="A5" i="8"/>
  <c r="I50" i="6"/>
  <c r="I52" i="6" s="1"/>
  <c r="J50" i="6"/>
  <c r="D26" i="7" s="1"/>
  <c r="J24" i="6" l="1"/>
  <c r="D14" i="7" s="1"/>
  <c r="J39" i="6"/>
  <c r="D22" i="7" s="1"/>
  <c r="J11" i="6"/>
  <c r="D8" i="7" s="1"/>
  <c r="J19" i="6"/>
  <c r="E10" i="7" l="1"/>
  <c r="D12" i="7"/>
  <c r="D28" i="7" s="1"/>
  <c r="D23" i="7" s="1"/>
  <c r="G24" i="7"/>
  <c r="F24" i="7"/>
  <c r="E24" i="7"/>
  <c r="J52" i="6"/>
  <c r="G26" i="7"/>
  <c r="E26" i="7"/>
  <c r="F26" i="7"/>
  <c r="G22" i="7"/>
  <c r="E22" i="7"/>
  <c r="F22" i="7"/>
  <c r="G20" i="7"/>
  <c r="F14" i="7"/>
  <c r="F18" i="7"/>
  <c r="G14" i="7"/>
  <c r="D21" i="7" l="1"/>
  <c r="D25" i="7"/>
  <c r="F20" i="7"/>
  <c r="E18" i="7"/>
  <c r="G18" i="7"/>
  <c r="G12" i="7"/>
  <c r="E12" i="7"/>
  <c r="F12" i="7"/>
  <c r="E20" i="7" l="1"/>
  <c r="B35" i="7" l="1"/>
  <c r="B34" i="7"/>
  <c r="A5" i="7"/>
  <c r="A4" i="7"/>
  <c r="F10" i="7" l="1"/>
  <c r="G10" i="7"/>
  <c r="D9" i="7"/>
  <c r="G8" i="7"/>
  <c r="F8" i="7"/>
  <c r="E8" i="7"/>
  <c r="D7" i="7" l="1"/>
  <c r="E14" i="7"/>
  <c r="F16" i="7" l="1"/>
  <c r="F28" i="7" s="1"/>
  <c r="E16" i="7"/>
  <c r="G16" i="7"/>
  <c r="G28" i="7" s="1"/>
  <c r="E28" i="7" l="1"/>
  <c r="E27" i="7" s="1"/>
  <c r="G27" i="7"/>
  <c r="D11" i="7"/>
  <c r="D19" i="7"/>
  <c r="D13" i="7"/>
  <c r="D17" i="7"/>
  <c r="F27" i="7"/>
  <c r="D15" i="7"/>
  <c r="D27" i="7" l="1"/>
</calcChain>
</file>

<file path=xl/sharedStrings.xml><?xml version="1.0" encoding="utf-8"?>
<sst xmlns="http://schemas.openxmlformats.org/spreadsheetml/2006/main" count="752" uniqueCount="257">
  <si>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</si>
  <si>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</si>
  <si>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</si>
  <si>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</si>
  <si>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</si>
  <si>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</si>
  <si>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</si>
  <si>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</si>
  <si>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</si>
  <si>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</si>
  <si>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</si>
  <si>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unid.</t>
  </si>
  <si>
    <t>(  x  )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</si>
  <si>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</si>
  <si>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</si>
  <si>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</si>
  <si>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</si>
  <si>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</si>
  <si>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</si>
  <si>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MÊS 3</t>
  </si>
  <si>
    <t>Físico %</t>
  </si>
  <si>
    <t>Financeiro</t>
  </si>
  <si>
    <t>TOTAL</t>
  </si>
  <si>
    <t>4.1</t>
  </si>
  <si>
    <t>4.2</t>
  </si>
  <si>
    <t>Prefeitura Municipal de Muriaé</t>
  </si>
  <si>
    <t>CNPJ: 17.947.581/0001-76</t>
  </si>
  <si>
    <t>2.1</t>
  </si>
  <si>
    <t>3.1</t>
  </si>
  <si>
    <t>BDI</t>
  </si>
  <si>
    <t>FONTE</t>
  </si>
  <si>
    <t>6.1</t>
  </si>
  <si>
    <t>ORSE</t>
  </si>
  <si>
    <t>5.1</t>
  </si>
  <si>
    <t>1.1</t>
  </si>
  <si>
    <t>7.1</t>
  </si>
  <si>
    <t>MEMÓRIA DE CÁLCULO</t>
  </si>
  <si>
    <t>M</t>
  </si>
  <si>
    <t>M2</t>
  </si>
  <si>
    <t>PREÇO UNITÁRIO S/ BDI</t>
  </si>
  <si>
    <t>PREÇO UNITÁRIO C/ BDI</t>
  </si>
  <si>
    <t>PREÇO TOTAL S/ BDI</t>
  </si>
  <si>
    <t>DATA:</t>
  </si>
  <si>
    <t>TOTAL GERAL</t>
  </si>
  <si>
    <t>SERVIÇOS PRELIMINARES</t>
  </si>
  <si>
    <t>URBANIZAÇÃO</t>
  </si>
  <si>
    <t>COMPLEMENTOS</t>
  </si>
  <si>
    <t>UNID.</t>
  </si>
  <si>
    <t>PAISAGISMO</t>
  </si>
  <si>
    <t>LIMPEZA FINAL</t>
  </si>
  <si>
    <t xml:space="preserve">DATA: </t>
  </si>
  <si>
    <t>PRAZO DE EXECUÇÃO: 90 dias</t>
  </si>
  <si>
    <t>Construção de Praças Urbanas, Rodovias, Ferrovias e recapeamento e pavimentação de vias urbanas</t>
  </si>
  <si>
    <t>1º Quartil</t>
  </si>
  <si>
    <t>Médio</t>
  </si>
  <si>
    <t>3º Quartil</t>
  </si>
  <si>
    <t>AC</t>
  </si>
  <si>
    <t>R</t>
  </si>
  <si>
    <t>DF</t>
  </si>
  <si>
    <t>L</t>
  </si>
  <si>
    <t/>
  </si>
  <si>
    <t>Tipo de Obra (conforme Acórdão 2622/2013 - TCU):</t>
  </si>
  <si>
    <t>SIGLAS</t>
  </si>
  <si>
    <t>VALORES</t>
  </si>
  <si>
    <t>ATENDE AOS LIMITES</t>
  </si>
  <si>
    <t>LIMITES RECOMENDADOS</t>
  </si>
  <si>
    <t>ITENS</t>
  </si>
  <si>
    <t>TAXA DE RATEIO DA ADMINISTRAÇÃO CENTRAL</t>
  </si>
  <si>
    <t>SIM</t>
  </si>
  <si>
    <t>TAXA DE SEGURO E GARANTIA DO EMPREENDIMENTO</t>
  </si>
  <si>
    <t>S+G</t>
  </si>
  <si>
    <t>TAXA DE RISCO</t>
  </si>
  <si>
    <t>TAXA DE DESPESAS FINANCEIRAS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</si>
  <si>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</si>
  <si>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</si>
  <si>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</si>
  <si>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</si>
  <si>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</si>
  <si>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</si>
  <si>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</si>
  <si>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</si>
  <si>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BDI conforme Acórdão 2622/2013 - TCU</t>
  </si>
  <si>
    <t>BDI RESULTANTE</t>
  </si>
  <si>
    <t>FÓRMULA UTILIZADA:</t>
  </si>
  <si>
    <t>Declaro que, conforme legislação tributária municipal, a base de cálculo do ISS corresponde 100% a do valor deste tipo de obra e, sobre esta base, incide ISS com alíquota de 2%</t>
  </si>
  <si>
    <t>COMPOSIÇÃO DE CUSTO UNITÁRIO</t>
  </si>
  <si>
    <t>COMP 001</t>
  </si>
  <si>
    <t>Código</t>
  </si>
  <si>
    <t>Fonte</t>
  </si>
  <si>
    <t>Descrição</t>
  </si>
  <si>
    <t>Unidade</t>
  </si>
  <si>
    <t>Coeficiente</t>
  </si>
  <si>
    <t>Preço</t>
  </si>
  <si>
    <t>Total</t>
  </si>
  <si>
    <t>SINAPI</t>
  </si>
  <si>
    <t>h</t>
  </si>
  <si>
    <t>Total Geral</t>
  </si>
  <si>
    <t>SINAPI-I</t>
  </si>
  <si>
    <t>COMP 002</t>
  </si>
  <si>
    <t>Unidade: unid.</t>
  </si>
  <si>
    <t>Concreto fck = 15mpa, traço 1:3,4:3,5 (cimento/ areia média/ brita 1)  - preparo mecânico com betoneira 400 l. Af_07/2016</t>
  </si>
  <si>
    <t>Escavação manual de vala com profundidade menor ou igual a 1,30 m. Af_03/2016</t>
  </si>
  <si>
    <t>m3</t>
  </si>
  <si>
    <t>COMP 003</t>
  </si>
  <si>
    <t>Internet: www.muriae.mg.gov.br / Telefone: (32) 3696-3362
Centro Administrativo Municipal Presidente Tancredo Neves - 2º andar
Av. Maestro Sansão, nº 236 - Centro - CEP 36880-000 - Muriaé - MG</t>
  </si>
  <si>
    <t>COMP 004</t>
  </si>
  <si>
    <t>COMP 005</t>
  </si>
  <si>
    <t>COMP 006</t>
  </si>
  <si>
    <t>COMP 007</t>
  </si>
  <si>
    <t>COMP 008</t>
  </si>
  <si>
    <t xml:space="preserve">h     </t>
  </si>
  <si>
    <t>SETOP</t>
  </si>
  <si>
    <t>IIO-PLA-005</t>
  </si>
  <si>
    <t>FORNECIMENTO E COLOCAÇÃO DE PLACA DE OBRA EM CHAPA GALVANIZADA (3,00 X 1,5 0 M) - EM CHAPA GALVANIZADA 0,26 AFIXADAS COM REBITES 540 E PARAFUSOS 3/8, EM ESTRUTURA
METÁLICA VIGA U 2" ENRIJECIDA COM METALON 20 X 20, SUPORTE EM EUCALIPTO AUTOCLAVADO PINTADAS</t>
  </si>
  <si>
    <t>1.3</t>
  </si>
  <si>
    <t>1.4</t>
  </si>
  <si>
    <t>IIO-TAP-026</t>
  </si>
  <si>
    <t>TAPUME COM TELA DE POLIETILENO</t>
  </si>
  <si>
    <t>PIS-LAD-035</t>
  </si>
  <si>
    <t>BAN-JAR-015</t>
  </si>
  <si>
    <t>IIO-SAN-005</t>
  </si>
  <si>
    <t>BANHEIRO QUÍMICO 110 X 120 X 230 CM COM MANUTENÇÃO</t>
  </si>
  <si>
    <t>MÊS</t>
  </si>
  <si>
    <t>1.5</t>
  </si>
  <si>
    <t>93584</t>
  </si>
  <si>
    <t>EXECUÇÃO DE DEPÓSITO EM CANTEIRO DE OBRA EM CHAPA DE MADEIRA COMPENSADA, NÃO INCLUSO MOBILIÁRIO. AF_04/2016</t>
  </si>
  <si>
    <t>M3</t>
  </si>
  <si>
    <t>URB-MFC-015</t>
  </si>
  <si>
    <t>CCU</t>
  </si>
  <si>
    <t>Pedreiro com encargos complementares</t>
  </si>
  <si>
    <t>Servente com encargos complementares</t>
  </si>
  <si>
    <t>PRESSÃO DE PERNAS TRIPLO</t>
  </si>
  <si>
    <t>PLACA ORIENTATIVA SOBRE EXERCÍCIOS 2,00X1,00M</t>
  </si>
  <si>
    <t>Reaterro manual apiloado com soquete. af_10/2017</t>
  </si>
  <si>
    <t>Fonte de Coeficientes: SMOP</t>
  </si>
  <si>
    <t>Descrição: Pressão de pernas triplo</t>
  </si>
  <si>
    <t>Pressao de pernas triplo, em tubo de aco carbono, pintura no processo eletrostatico - equipamento de ginastica para academia ao ar livre / academia
da terceira idade - ati</t>
  </si>
  <si>
    <t>Descrição: Placa orientativa sobre exercícios 2,00x1,00m</t>
  </si>
  <si>
    <t>Placa orientativa sobre exercícios, 2,00m x 1,00m, em tubo de aco carbono, pintura no processo eletrostatico - para academia ao ar livre / academia da terceira idade - ati</t>
  </si>
  <si>
    <t>Descrição: Lixeira dupla com capacidade volumétrica de 60l</t>
  </si>
  <si>
    <t>Lixeira dupla, com capacidade volumetrica de 60l*, fabricada em tubo de aco carbono, cestos em chapa de aco e pintura no processo eletrostatico - para academia ao ar livre / academia da terceira idade - ati</t>
  </si>
  <si>
    <t>ELÍPTICO</t>
  </si>
  <si>
    <t>Descrição: Elíptico</t>
  </si>
  <si>
    <t>Equipamento de ginástica - elíptico</t>
  </si>
  <si>
    <t xml:space="preserve"> Equipamento de ginástica - rotação diagonal duplo</t>
  </si>
  <si>
    <t>Descrição: Rotação diagonal duplo</t>
  </si>
  <si>
    <t>Fonte de Coeficientes: ORSE 9145 - SMOP</t>
  </si>
  <si>
    <t>Fonte de Coeficientes: ORSE 12448 - SMOP</t>
  </si>
  <si>
    <t>ROTAÇÃO DIAGONAL DUPLO</t>
  </si>
  <si>
    <t>PISO PODOTÁTIL DE CONCRETO, ALERTA, APLICADO EM PISO(25X25CM) COM JUNTA SECA, COR VERMELHO/AMARELO,ASSENTAMENTO COM ARGAMASSA INDUSTRIALIZADA, INCLUSIVE FORNECIMENTO E INSTALAÇÃO</t>
  </si>
  <si>
    <t>6.2</t>
  </si>
  <si>
    <t>COMP 009</t>
  </si>
  <si>
    <t>5,00*2,00</t>
  </si>
  <si>
    <t>PISO</t>
  </si>
  <si>
    <t>EQUIPAMENTOS DE GINÁSTICA E ESPORTIVOS</t>
  </si>
  <si>
    <t>1.2</t>
  </si>
  <si>
    <t>6.3</t>
  </si>
  <si>
    <t>PRAZO DE EXECUÇÃO: 90 DIAS</t>
  </si>
  <si>
    <t xml:space="preserve">MULTI EXERCITADOR COM SEIS FUNÇÕES </t>
  </si>
  <si>
    <t>PLANTIO DE GRAMA ESMERALDA EM PLACAS, INCLUSIVE TERRA VEGETAL E CONSERVAÇÃO POR 30 DIAS</t>
  </si>
  <si>
    <t>PAI-GRA-015</t>
  </si>
  <si>
    <t>CORRIMÃO DUPLO EM TUBO GALVANIZADO DIN 2440, D = 1 1/2"</t>
  </si>
  <si>
    <t>SER-COR-007</t>
  </si>
  <si>
    <t xml:space="preserve">93680 </t>
  </si>
  <si>
    <t>EXECUÇÃO DE ACADEMIA AO AR LIVRE/PRAÇA EM PISO INTERTRAVADO, COM BLOCO RETANGULAR COLORIDO DE 20 X 10 CM, ESPESSURA 6 CM. AF_12/2015</t>
  </si>
  <si>
    <t xml:space="preserve">92397 </t>
  </si>
  <si>
    <t>EXECUÇÃO DE PRAÇA EM PISO INTERTRAVADO, COM BLOCO RETANGULAR COR NATURAL DE 20 X 10 CM, ESPESSURA 6 CM. AF_12/2015</t>
  </si>
  <si>
    <t>LIGAÇÃO PROVISÓRIA DE LUZ E FORÇA-PADRÃO PROVISÓRIO
30KVA</t>
  </si>
  <si>
    <t>U</t>
  </si>
  <si>
    <t>IIO-LIG-010</t>
  </si>
  <si>
    <t>98681</t>
  </si>
  <si>
    <t>PISO CIMENTADO, TRAÇO 1:3 (CIMENTO E AREIA), ACABAMENTO RÚSTICO, ESPESSURA 2,0 CM, PREPARO MECÂNICO DA ARGAMASSA. AF_06/2018</t>
  </si>
  <si>
    <t>GUIA DE MEIO-FIO, EM CONCRETO COM FCK 15MPA, MOLDADA IN-LOCO, SEÇÃO 15X45CM, FORMA EM MADEIRA, EXCLUSIVE SARJETA, INCLUSIVE ESCAVAÇÃO, APILOAMENTO E TRANSPORTE COM RETIRADA DO MATERIAL ESCAVADO (EM CAÇAMBA)</t>
  </si>
  <si>
    <t>BANCO EM CONCRETO APARENTE, TIPO-2, PADRÃO SEE-MG, SEM ENCOSTO, POLIDO COM ACABAMENTO EM VERNIZ, ESP. 5CM, COMPRIMENTO 150CM, LARGURA 40CM, ALTURA 45CM, EXCLUSIVE FIXAÇÃO EM PISO</t>
  </si>
  <si>
    <t>98,50(conforme projeto)</t>
  </si>
  <si>
    <t xml:space="preserve">REFERÊNCIA: SETOP JANEIRO/2020 - SINAPI JUNHO/2020 </t>
  </si>
  <si>
    <t>Engº Bruno Dias</t>
  </si>
  <si>
    <t>CREA: RJ 2019109261</t>
  </si>
  <si>
    <t xml:space="preserve">DEMOLIÇÕES E REMOÇÕES </t>
  </si>
  <si>
    <t>DEM-MFC-005</t>
  </si>
  <si>
    <t>REMOÇÃO DE MEIO-FIO PRÉ-MOLDADO DE CONCRETO INCLUSIVE CARGA</t>
  </si>
  <si>
    <t>3.2</t>
  </si>
  <si>
    <t>3.3</t>
  </si>
  <si>
    <t>3.4</t>
  </si>
  <si>
    <t>ESPAÇO INFANTIL</t>
  </si>
  <si>
    <t>LIXEIRA DUPLA COM CAPACIDADE VOLUMÉTRICA DE 60L</t>
  </si>
  <si>
    <t>INSTALAÇÃO ELÉTRICA</t>
  </si>
  <si>
    <t>ELE-CAB-255</t>
  </si>
  <si>
    <t>CABO DE COBRE FLEXÍVEL, CLASSE 5, ISOLAMENTO TIPO LSHF/ATOX, NÃO HALOGENADO, ANTICHAMA, TERMOPLÁSTICO, UNIPOLAR, SEÇÃO 16 MM2, 70°C, 450/750V</t>
  </si>
  <si>
    <t>ELE-CXS-208</t>
  </si>
  <si>
    <t>CAIXA DE PASSAGEM PARA PISO DO TIPO "ZA" 28X28X40CM - PASSEIO</t>
  </si>
  <si>
    <t>ED-4155</t>
  </si>
  <si>
    <t>DUTO CORRUGADO EM PEAD (POLIETILENO DE ALTA DENSIDADE), PARA PROTEÇÃO DE CABOS SUBTERRÂNEOS DN 30 MM (1.1/4")</t>
  </si>
  <si>
    <t>FORNECIMENTO E INSTALAÇÃO DE POSTE DE AÇO GALVANIZADO CÔNICO CONTÍNUO RETO, DIÂMETRO SUPERIOR 60MM, DIÂMETRO DA BASE 115MM, ALTURA TOTAL 5M, COM 1 BRAÇO EM TUBO DE AÇO GALVANIZADO E LUMINARIA DE LED PARA ILUMINACAO PUBLICA, DE 98 W ATE 137 W</t>
  </si>
  <si>
    <t>ENTRADA DE ENERGIA ELÉTRICA BIFÁSICA DEMANDA ENTRE 10,1 E 12,7 KW - REV 01. FORNECIMENTO E INSTALAÇÃO DOS MATERIAIS.</t>
  </si>
  <si>
    <t>ED-13344</t>
  </si>
  <si>
    <t>LÂMPADA LED, BASE E27, POTÊNCIA 20W, BULBO A70, TEMPERATURA DA COR 6500K, TENSÃO 110-127V, FORNECIMENTO E INSTALAÇÃO, EXCLUSIVE LUMINÁRIA</t>
  </si>
  <si>
    <t>4.3</t>
  </si>
  <si>
    <t>4.4</t>
  </si>
  <si>
    <t>4.5</t>
  </si>
  <si>
    <t>4.6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</si>
  <si>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</si>
  <si>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</si>
  <si>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</si>
  <si>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</si>
  <si>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</si>
  <si>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</si>
  <si>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</si>
  <si>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</si>
  <si>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</si>
  <si>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10.1</t>
  </si>
  <si>
    <t>Local: Entre as ruas Boganville e Rua das Samambaias, Bairro Recanto Verde - Muriaé - MG</t>
  </si>
  <si>
    <t>Fonte de Preço: SINAPI JUNHO/2020</t>
  </si>
  <si>
    <t>Fonte de Preço: SINAPI JUNHO/2020 - ORSE SETEMBRO/2019</t>
  </si>
  <si>
    <t>TER-ESC-035</t>
  </si>
  <si>
    <t>Descrição: Multiexercitador com seis funções</t>
  </si>
  <si>
    <t>Multiexercitador com seis funcoes, em tubo de aco carbono, pintura no processo eletrostatico - equipamento de ginastica para academia ao ar livre / academia da terceira idade - ati</t>
  </si>
  <si>
    <t xml:space="preserve">Fonte de Preço: SINAPI JUNHO/2020 </t>
  </si>
  <si>
    <t>Unidade: m2</t>
  </si>
  <si>
    <t>TRANSPORTE DE ENTULHO COM CAMINHAO BASCULANTE 6 M3, RODOVIA PAVIMENTADA  DMT 0,5 A 1,0 KM</t>
  </si>
  <si>
    <t>Fornecimento e instalação de poste de aço galvanizado cônico contínuo reto, diâmetro superior 60mm, diâmetro da base 115mm, altura total 5m, com 1 braço em tubo de aço galvanizado e luminaria de led para iluminacao publica, de 98 w ate 137 w</t>
  </si>
  <si>
    <t>Braco p/ iluminacao em tubo aco galv 1" comp = 1,20m e inclinacao 25graus em relacao ao plano vertical p/ fixacao em poste ou pared - fornecimento e instalacao</t>
  </si>
  <si>
    <t>Luminaria de led para iluminacao publica, de 98 w ate 137 w, involucro em aluminio ou aco inox</t>
  </si>
  <si>
    <t>Poste de aço galvanizado cônico contínuo reto, diâmetro superior 60mm, diâmetro da base 115mm, altura total 5m, conipost ref. Série 0005/classe 60 da conipost ou similar</t>
  </si>
  <si>
    <t>Escavação manual de valas h &lt;= 1,50 m</t>
  </si>
  <si>
    <t>EST-CON-015</t>
  </si>
  <si>
    <t>Fornecimento de concreto não estrutural, preparado em obra com betoneira, com fck 13,5 mpa, inclusive lançamento, adensamento e acabamento</t>
  </si>
  <si>
    <t>Eletricista com encargos complementares</t>
  </si>
  <si>
    <t xml:space="preserve">Pedreiro com encargos complementares      </t>
  </si>
  <si>
    <t>Fonte de Preço: SINAPI JUNHO/2020 - ORSE MAIO/2020 - SETOP JANEIRO/2020</t>
  </si>
  <si>
    <t>Fonte de Coeficientes: ORSE 7350</t>
  </si>
  <si>
    <t>Descrição: Entrada de energia elétrica bifásica demanda entre 10,1 e 12,7 kw - Rev 01. Fornecimento e instalação dos materiais.</t>
  </si>
  <si>
    <t>Entrada de energia elétrica bifásica demanda entre 10,1 e 12,7 kw - Rev 01</t>
  </si>
  <si>
    <t>Fonte de Preço: SINAPI JUNHO/2020 - ORSE MAIO/2020</t>
  </si>
  <si>
    <t>SER-COR-015</t>
  </si>
  <si>
    <t>GUARDA-CORPO EM TUBO GALVANIZADO DIN 2440 D= 2'', COM SUBDIVISÕES EM TUBO DE AÇO D= 1/2'', H=1,05 M</t>
  </si>
  <si>
    <t>FORNECIMENTO E INSTALAÇÃO DE ZANGA BURRINHO METÁLICO COM DUAS PRANCHAS PARA PARQUE INFANTIL, FIXADO COM CONCRETO NÃO ESTRUTURAL, PREPARADO EM OBRA COM BETONEIRA, COM FCK 15 MPA , INCLUSIVE ESCAVAÇÃO E TRANSPORTE COM RETIRADA DO MATERIAL ESCAVADO (EM CAÇAMBA)</t>
  </si>
  <si>
    <t>EQP-PLA-015</t>
  </si>
  <si>
    <t>FORNECIMENTO E INSTALAÇÃO DE GANGORRA METÁLICA COM DOIS LUGARES PARA PARQUE INFANTIL, FIXADO COM CONCRETO NÃO ESTRUTURAL, PREPARADO EM OBRA COM BETONEIRA, COM FCK 15 MPA , INCLUSIVE ESCAVAÇÃO E TRANSPORTE COM RETIRADA DO MATERIAL ESCAVADO (EM CAÇAMBA)</t>
  </si>
  <si>
    <t>EQP-PLA-010</t>
  </si>
  <si>
    <t>FORNECIMENTO E INSTALAÇÃO DE ESCORREGADOR MÉDIO METÁLICO PARA PARQUE INFANTIL, FIXADO COM CONCRETO NÃO ESTRUTURAL, PREPARADO EM OBRA COM BETONEIRA, COM FCK 15 MPA , INCLUSIVE ESCAVAÇÃO E TRANSPORTE COM RETIRADA DO MATERIAL ESCAVADO (EM CAÇAMBA)</t>
  </si>
  <si>
    <t>EQP-PLA-005</t>
  </si>
  <si>
    <t>Descrição: Limpeza de praça (varrição e remoção de entulhos)</t>
  </si>
  <si>
    <r>
      <t>OBRA: Revitalização de uma praça, academia de ginástica e parque infantil, sendo a área total de 453,13</t>
    </r>
    <r>
      <rPr>
        <b/>
        <sz val="10"/>
        <color theme="1"/>
        <rFont val="Arial"/>
        <family val="2"/>
      </rPr>
      <t>m²</t>
    </r>
  </si>
  <si>
    <t xml:space="preserve">                       </t>
  </si>
  <si>
    <t>456,13 (conforme projeto)</t>
  </si>
  <si>
    <t>285,56 (conforme projeto)</t>
  </si>
  <si>
    <t>,</t>
  </si>
  <si>
    <t>154,88+3,21+7,54+2,22</t>
  </si>
  <si>
    <t>80 (conforme projeto)</t>
  </si>
  <si>
    <t>92,12+61,19</t>
  </si>
  <si>
    <t>75,15 (conforme projeto)</t>
  </si>
  <si>
    <t>2,75+1,21</t>
  </si>
  <si>
    <t>2,25+3,5+1,5</t>
  </si>
  <si>
    <t>78,4+17,15</t>
  </si>
  <si>
    <t>LIMPEZA DE PRAÇA (VARRIÇÃO E REMOÇÃO DE ENTULHO)</t>
  </si>
  <si>
    <t>40 (conforme projeto)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</si>
</sst>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 &quot;#,##0.00"/>
    <numFmt numFmtId="165" formatCode="0.0000"/>
    <numFmt numFmtId="166" formatCode="&quot;R$&quot;\ #,##0.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2" fillId="0" borderId="0" applyFont="0" applyFill="0" applyBorder="0" applyAlignment="0" applyProtection="0"/>
    <xf numFmtId="0" fontId="1" fillId="0" borderId="0"/>
  </cellStyleXfs>
  <cellXfs count="38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13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0" fontId="4" fillId="0" borderId="0" xfId="0" applyFont="1" applyFill="1"/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2" borderId="14" xfId="0" applyFont="1" applyFill="1" applyBorder="1"/>
    <xf numFmtId="0" fontId="3" fillId="2" borderId="3" xfId="0" applyNumberFormat="1" applyFont="1" applyFill="1" applyBorder="1" applyAlignment="1">
      <alignment vertical="center"/>
    </xf>
    <xf numFmtId="0" fontId="3" fillId="2" borderId="21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14" xfId="0" applyFont="1" applyFill="1" applyBorder="1"/>
    <xf numFmtId="0" fontId="4" fillId="0" borderId="7" xfId="0" applyFont="1" applyBorder="1" applyAlignment="1">
      <alignment vertical="center"/>
    </xf>
    <xf numFmtId="0" fontId="4" fillId="2" borderId="7" xfId="0" applyFont="1" applyFill="1" applyBorder="1"/>
    <xf numFmtId="0" fontId="4" fillId="2" borderId="16" xfId="0" applyFont="1" applyFill="1" applyBorder="1"/>
    <xf numFmtId="0" fontId="4" fillId="0" borderId="0" xfId="0" applyFont="1"/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2" borderId="15" xfId="0" applyFont="1" applyFill="1" applyBorder="1" applyAlignment="1">
      <alignment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vertical="center"/>
    </xf>
    <xf numFmtId="0" fontId="4" fillId="2" borderId="9" xfId="0" applyFont="1" applyFill="1" applyBorder="1" applyAlignment="1"/>
    <xf numFmtId="0" fontId="4" fillId="2" borderId="5" xfId="0" applyFont="1" applyFill="1" applyBorder="1" applyAlignment="1"/>
    <xf numFmtId="0" fontId="4" fillId="2" borderId="5" xfId="0" applyFont="1" applyFill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10" fontId="4" fillId="2" borderId="0" xfId="0" applyNumberFormat="1" applyFont="1" applyFill="1"/>
    <xf numFmtId="4" fontId="4" fillId="2" borderId="0" xfId="0" applyNumberFormat="1" applyFont="1" applyFill="1"/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/>
    <xf numFmtId="49" fontId="8" fillId="2" borderId="18" xfId="0" applyNumberFormat="1" applyFont="1" applyFill="1" applyBorder="1" applyAlignment="1">
      <alignment horizontal="center" vertical="top" wrapText="1"/>
    </xf>
    <xf numFmtId="10" fontId="3" fillId="0" borderId="18" xfId="0" applyNumberFormat="1" applyFont="1" applyFill="1" applyBorder="1" applyAlignment="1">
      <alignment vertical="top" wrapText="1"/>
    </xf>
    <xf numFmtId="10" fontId="3" fillId="0" borderId="30" xfId="0" applyNumberFormat="1" applyFont="1" applyFill="1" applyBorder="1" applyAlignment="1">
      <alignment vertical="top" wrapText="1"/>
    </xf>
    <xf numFmtId="164" fontId="4" fillId="0" borderId="18" xfId="0" applyNumberFormat="1" applyFont="1" applyFill="1" applyBorder="1" applyAlignment="1">
      <alignment vertical="top" wrapText="1"/>
    </xf>
    <xf numFmtId="49" fontId="9" fillId="2" borderId="18" xfId="0" applyNumberFormat="1" applyFont="1" applyFill="1" applyBorder="1" applyAlignment="1">
      <alignment horizontal="center" vertical="top" wrapText="1"/>
    </xf>
    <xf numFmtId="10" fontId="3" fillId="3" borderId="18" xfId="0" applyNumberFormat="1" applyFont="1" applyFill="1" applyBorder="1" applyAlignment="1">
      <alignment vertical="top" wrapText="1"/>
    </xf>
    <xf numFmtId="164" fontId="3" fillId="2" borderId="18" xfId="0" applyNumberFormat="1" applyFont="1" applyFill="1" applyBorder="1" applyAlignment="1">
      <alignment vertical="top" wrapText="1"/>
    </xf>
    <xf numFmtId="9" fontId="4" fillId="0" borderId="0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/>
    <xf numFmtId="0" fontId="4" fillId="0" borderId="0" xfId="0" applyFont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 vertical="center"/>
    </xf>
    <xf numFmtId="10" fontId="4" fillId="0" borderId="14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Border="1"/>
    <xf numFmtId="0" fontId="3" fillId="0" borderId="13" xfId="0" applyFont="1" applyFill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2" fontId="11" fillId="0" borderId="30" xfId="0" applyNumberFormat="1" applyFont="1" applyBorder="1" applyAlignment="1">
      <alignment horizontal="center" vertical="center"/>
    </xf>
    <xf numFmtId="166" fontId="11" fillId="0" borderId="30" xfId="0" applyNumberFormat="1" applyFont="1" applyBorder="1" applyAlignment="1">
      <alignment horizontal="center" vertical="center"/>
    </xf>
    <xf numFmtId="0" fontId="4" fillId="0" borderId="14" xfId="0" applyFont="1" applyBorder="1"/>
    <xf numFmtId="0" fontId="4" fillId="0" borderId="14" xfId="0" applyFont="1" applyBorder="1" applyAlignment="1">
      <alignment vertical="center"/>
    </xf>
    <xf numFmtId="0" fontId="4" fillId="0" borderId="17" xfId="0" applyFont="1" applyBorder="1"/>
    <xf numFmtId="49" fontId="4" fillId="0" borderId="15" xfId="0" applyNumberFormat="1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164" fontId="4" fillId="0" borderId="30" xfId="0" applyNumberFormat="1" applyFont="1" applyFill="1" applyBorder="1" applyAlignment="1">
      <alignment vertical="top" wrapText="1"/>
    </xf>
    <xf numFmtId="10" fontId="3" fillId="3" borderId="30" xfId="0" applyNumberFormat="1" applyFont="1" applyFill="1" applyBorder="1" applyAlignment="1">
      <alignment vertical="top" wrapText="1"/>
    </xf>
    <xf numFmtId="164" fontId="3" fillId="2" borderId="30" xfId="0" applyNumberFormat="1" applyFont="1" applyFill="1" applyBorder="1" applyAlignment="1">
      <alignment vertical="top" wrapText="1"/>
    </xf>
    <xf numFmtId="0" fontId="4" fillId="2" borderId="13" xfId="0" applyFont="1" applyFill="1" applyBorder="1"/>
    <xf numFmtId="0" fontId="4" fillId="2" borderId="17" xfId="0" applyFont="1" applyFill="1" applyBorder="1"/>
    <xf numFmtId="0" fontId="4" fillId="2" borderId="27" xfId="0" applyFont="1" applyFill="1" applyBorder="1" applyAlignment="1">
      <alignment wrapText="1"/>
    </xf>
    <xf numFmtId="4" fontId="11" fillId="0" borderId="1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/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4" xfId="0" applyFont="1" applyBorder="1"/>
    <xf numFmtId="0" fontId="11" fillId="0" borderId="28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4" fillId="2" borderId="11" xfId="0" applyFont="1" applyFill="1" applyBorder="1"/>
    <xf numFmtId="0" fontId="4" fillId="2" borderId="10" xfId="0" applyFont="1" applyFill="1" applyBorder="1"/>
    <xf numFmtId="0" fontId="4" fillId="0" borderId="0" xfId="0" applyFont="1" applyFill="1" applyAlignment="1">
      <alignment vertical="center"/>
    </xf>
    <xf numFmtId="0" fontId="13" fillId="0" borderId="0" xfId="0" applyFont="1" applyFill="1"/>
    <xf numFmtId="0" fontId="4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left" vertical="center" wrapText="1"/>
    </xf>
    <xf numFmtId="4" fontId="1" fillId="0" borderId="18" xfId="0" applyNumberFormat="1" applyFont="1" applyFill="1" applyBorder="1" applyAlignment="1">
      <alignment horizontal="right" vertical="center" wrapText="1"/>
    </xf>
    <xf numFmtId="4" fontId="1" fillId="0" borderId="18" xfId="0" applyNumberFormat="1" applyFont="1" applyFill="1" applyBorder="1" applyAlignment="1">
      <alignment horizontal="right" vertical="center"/>
    </xf>
    <xf numFmtId="4" fontId="1" fillId="0" borderId="30" xfId="0" applyNumberFormat="1" applyFont="1" applyFill="1" applyBorder="1" applyAlignment="1">
      <alignment horizontal="right" vertical="center" wrapText="1"/>
    </xf>
    <xf numFmtId="0" fontId="8" fillId="0" borderId="18" xfId="3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left" vertical="center" wrapText="1"/>
    </xf>
    <xf numFmtId="4" fontId="14" fillId="0" borderId="18" xfId="0" applyNumberFormat="1" applyFont="1" applyFill="1" applyBorder="1" applyAlignment="1">
      <alignment horizontal="right" vertical="center" wrapText="1"/>
    </xf>
    <xf numFmtId="4" fontId="14" fillId="0" borderId="30" xfId="0" applyNumberFormat="1" applyFont="1" applyFill="1" applyBorder="1" applyAlignment="1">
      <alignment horizontal="right" vertical="center" wrapText="1"/>
    </xf>
    <xf numFmtId="4" fontId="4" fillId="0" borderId="18" xfId="0" applyNumberFormat="1" applyFont="1" applyFill="1" applyBorder="1" applyAlignment="1">
      <alignment horizontal="right" vertical="center" wrapText="1"/>
    </xf>
    <xf numFmtId="4" fontId="4" fillId="0" borderId="18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" fillId="0" borderId="18" xfId="0" applyFont="1" applyBorder="1" applyAlignment="1">
      <alignment horizontal="lef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/>
    </xf>
    <xf numFmtId="49" fontId="1" fillId="0" borderId="18" xfId="0" applyNumberFormat="1" applyFont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18" xfId="0" applyFill="1" applyBorder="1" applyAlignment="1">
      <alignment vertical="center" wrapText="1"/>
    </xf>
    <xf numFmtId="0" fontId="7" fillId="4" borderId="18" xfId="0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4" fontId="7" fillId="4" borderId="18" xfId="0" applyNumberFormat="1" applyFont="1" applyFill="1" applyBorder="1" applyAlignment="1">
      <alignment horizontal="right" vertical="center"/>
    </xf>
    <xf numFmtId="0" fontId="1" fillId="0" borderId="0" xfId="0" applyFont="1"/>
    <xf numFmtId="49" fontId="14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horizontal="right" vertical="center"/>
    </xf>
    <xf numFmtId="0" fontId="17" fillId="0" borderId="3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65" fontId="17" fillId="0" borderId="18" xfId="0" applyNumberFormat="1" applyFont="1" applyBorder="1" applyAlignment="1">
      <alignment horizontal="center" vertical="center"/>
    </xf>
    <xf numFmtId="2" fontId="17" fillId="0" borderId="18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8" fillId="0" borderId="38" xfId="4" applyFont="1" applyBorder="1" applyAlignment="1">
      <alignment horizontal="center" vertical="center"/>
    </xf>
    <xf numFmtId="0" fontId="18" fillId="0" borderId="18" xfId="4" applyFont="1" applyBorder="1" applyAlignment="1">
      <alignment horizontal="center" vertical="center"/>
    </xf>
    <xf numFmtId="165" fontId="18" fillId="0" borderId="18" xfId="4" applyNumberFormat="1" applyFont="1" applyBorder="1" applyAlignment="1">
      <alignment horizontal="center" vertical="center"/>
    </xf>
    <xf numFmtId="2" fontId="18" fillId="0" borderId="18" xfId="4" applyNumberFormat="1" applyFont="1" applyBorder="1" applyAlignment="1">
      <alignment horizontal="center" vertical="center"/>
    </xf>
    <xf numFmtId="2" fontId="18" fillId="0" borderId="30" xfId="4" applyNumberFormat="1" applyFont="1" applyBorder="1" applyAlignment="1">
      <alignment horizontal="center" vertical="center"/>
    </xf>
    <xf numFmtId="0" fontId="18" fillId="0" borderId="38" xfId="4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/>
    </xf>
    <xf numFmtId="165" fontId="11" fillId="0" borderId="18" xfId="4" applyNumberFormat="1" applyFont="1" applyBorder="1" applyAlignment="1">
      <alignment horizontal="center" vertical="center"/>
    </xf>
    <xf numFmtId="2" fontId="11" fillId="0" borderId="18" xfId="4" applyNumberFormat="1" applyFont="1" applyBorder="1" applyAlignment="1">
      <alignment horizontal="center" vertical="center"/>
    </xf>
    <xf numFmtId="2" fontId="11" fillId="0" borderId="30" xfId="4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8" fillId="0" borderId="18" xfId="4" applyFont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7" fillId="4" borderId="18" xfId="0" applyNumberFormat="1" applyFont="1" applyFill="1" applyBorder="1" applyAlignment="1">
      <alignment horizontal="left" vertical="center" wrapText="1"/>
    </xf>
    <xf numFmtId="4" fontId="1" fillId="0" borderId="18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21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left" vertical="center"/>
    </xf>
    <xf numFmtId="10" fontId="3" fillId="0" borderId="30" xfId="1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" fontId="1" fillId="0" borderId="30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top"/>
    </xf>
    <xf numFmtId="2" fontId="11" fillId="0" borderId="18" xfId="0" applyNumberFormat="1" applyFont="1" applyFill="1" applyBorder="1" applyAlignment="1">
      <alignment horizontal="center" vertical="center"/>
    </xf>
    <xf numFmtId="14" fontId="3" fillId="0" borderId="2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2" borderId="7" xfId="0" applyFont="1" applyFill="1" applyBorder="1"/>
    <xf numFmtId="0" fontId="4" fillId="2" borderId="13" xfId="0" applyFont="1" applyFill="1" applyBorder="1" applyAlignment="1"/>
    <xf numFmtId="0" fontId="4" fillId="2" borderId="0" xfId="0" applyFont="1" applyFill="1" applyBorder="1" applyAlignment="1"/>
    <xf numFmtId="0" fontId="4" fillId="2" borderId="14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18" xfId="0" applyFont="1" applyBorder="1" applyAlignment="1">
      <alignment vertical="center"/>
    </xf>
    <xf numFmtId="0" fontId="2" fillId="2" borderId="1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44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17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2" fontId="4" fillId="0" borderId="3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8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31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left" vertical="center"/>
    </xf>
    <xf numFmtId="0" fontId="3" fillId="2" borderId="30" xfId="0" applyNumberFormat="1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7" fillId="5" borderId="38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0" fillId="0" borderId="28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7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21" xfId="4" applyFont="1" applyBorder="1" applyAlignment="1">
      <alignment horizontal="left" vertical="center" wrapText="1"/>
    </xf>
    <xf numFmtId="0" fontId="11" fillId="0" borderId="4" xfId="4" applyFont="1" applyBorder="1" applyAlignment="1">
      <alignment horizontal="left" vertical="center" wrapText="1"/>
    </xf>
    <xf numFmtId="0" fontId="11" fillId="0" borderId="29" xfId="4" applyFont="1" applyBorder="1" applyAlignment="1">
      <alignment horizontal="left" vertical="center" wrapText="1"/>
    </xf>
    <xf numFmtId="0" fontId="11" fillId="0" borderId="3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8" fillId="0" borderId="18" xfId="4" applyFont="1" applyBorder="1" applyAlignment="1">
      <alignment horizontal="left" vertical="center" wrapText="1"/>
    </xf>
    <xf numFmtId="0" fontId="11" fillId="0" borderId="18" xfId="4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1" fillId="0" borderId="2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3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44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3" fillId="0" borderId="43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5">
    <cellStyle name="Moeda" xfId="3" builtinId="4"/>
    <cellStyle name="Normal" xfId="0" builtinId="0"/>
    <cellStyle name="Normal 2" xfId="2"/>
    <cellStyle name="Normal 2 2" xfId="4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3</xdr:col>
      <xdr:colOff>2867025</xdr:colOff>
      <xdr:row>0</xdr:row>
      <xdr:rowOff>704850</xdr:rowOff>
    </xdr:to>
    <xdr:sp macro="" textlink="">
      <xdr:nvSpPr>
        <xdr:cNvPr id="5121" name="Text Box 6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 txBox="1">
          <a:spLocks noChangeArrowheads="1"/>
        </xdr:cNvSpPr>
      </xdr:nvSpPr>
      <xdr:spPr bwMode="auto">
        <a:xfrm>
          <a:off x="1409700" y="66675"/>
          <a:ext cx="27527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1</xdr:col>
      <xdr:colOff>162985</xdr:colOff>
      <xdr:row>0</xdr:row>
      <xdr:rowOff>37042</xdr:rowOff>
    </xdr:from>
    <xdr:to>
      <xdr:col>2</xdr:col>
      <xdr:colOff>497416</xdr:colOff>
      <xdr:row>0</xdr:row>
      <xdr:rowOff>970185</xdr:rowOff>
    </xdr:to>
    <xdr:pic>
      <xdr:nvPicPr>
        <xdr:cNvPr id="5134" name="Picture 4" descr="brasao 2005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818" y="37042"/>
          <a:ext cx="1043515" cy="933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5</xdr:col>
      <xdr:colOff>19050</xdr:colOff>
      <xdr:row>0</xdr:row>
      <xdr:rowOff>704850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343150" y="66675"/>
          <a:ext cx="38195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285750</xdr:colOff>
      <xdr:row>0</xdr:row>
      <xdr:rowOff>66675</xdr:rowOff>
    </xdr:from>
    <xdr:to>
      <xdr:col>1</xdr:col>
      <xdr:colOff>885825</xdr:colOff>
      <xdr:row>0</xdr:row>
      <xdr:rowOff>914400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66675"/>
          <a:ext cx="9620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971551</xdr:colOff>
      <xdr:row>0</xdr:row>
      <xdr:rowOff>104775</xdr:rowOff>
    </xdr:from>
    <xdr:to>
      <xdr:col>7</xdr:col>
      <xdr:colOff>0</xdr:colOff>
      <xdr:row>0</xdr:row>
      <xdr:rowOff>742950</xdr:rowOff>
    </xdr:to>
    <xdr:sp macro="" textlink="">
      <xdr:nvSpPr>
        <xdr:cNvPr id="6145" name="Text Box 6">
          <a:extLs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 txBox="1">
          <a:spLocks noChangeArrowheads="1"/>
        </xdr:cNvSpPr>
      </xdr:nvSpPr>
      <xdr:spPr bwMode="auto">
        <a:xfrm>
          <a:off x="1676401" y="104775"/>
          <a:ext cx="679132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47625</xdr:colOff>
      <xdr:row>35</xdr:row>
      <xdr:rowOff>0</xdr:rowOff>
    </xdr:from>
    <xdr:to>
      <xdr:col>7</xdr:col>
      <xdr:colOff>0</xdr:colOff>
      <xdr:row>38</xdr:row>
      <xdr:rowOff>76200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47625" y="10629900"/>
          <a:ext cx="92964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Internet: www.muriae.mg.gov.br / Telefone: (32) 3696-3362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Centro Administrativo Municipal Presidente Tancredo Neves - 2º andar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Av. Maestro Sansão, nº 236 - Centro - CEP 36880-000 - Muriaé - MG</a:t>
          </a:r>
        </a:p>
      </xdr:txBody>
    </xdr:sp>
    <xdr:clientData/>
  </xdr:twoCellAnchor>
  <xdr:twoCellAnchor>
    <xdr:from>
      <xdr:col>0</xdr:col>
      <xdr:colOff>323850</xdr:colOff>
      <xdr:row>0</xdr:row>
      <xdr:rowOff>95250</xdr:rowOff>
    </xdr:from>
    <xdr:to>
      <xdr:col>1</xdr:col>
      <xdr:colOff>390525</xdr:colOff>
      <xdr:row>0</xdr:row>
      <xdr:rowOff>828675</xdr:rowOff>
    </xdr:to>
    <xdr:pic>
      <xdr:nvPicPr>
        <xdr:cNvPr id="5" name="Picture 4" descr="brasao 200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9525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7</xdr:col>
      <xdr:colOff>466726</xdr:colOff>
      <xdr:row>0</xdr:row>
      <xdr:rowOff>704850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343150" y="66675"/>
          <a:ext cx="3019426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504824</xdr:colOff>
      <xdr:row>0</xdr:row>
      <xdr:rowOff>66675</xdr:rowOff>
    </xdr:from>
    <xdr:to>
      <xdr:col>1</xdr:col>
      <xdr:colOff>761999</xdr:colOff>
      <xdr:row>0</xdr:row>
      <xdr:rowOff>914400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66675"/>
          <a:ext cx="10763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5</xdr:col>
      <xdr:colOff>19050</xdr:colOff>
      <xdr:row>0</xdr:row>
      <xdr:rowOff>704850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43150" y="66675"/>
          <a:ext cx="38195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285750</xdr:colOff>
      <xdr:row>0</xdr:row>
      <xdr:rowOff>66675</xdr:rowOff>
    </xdr:from>
    <xdr:to>
      <xdr:col>1</xdr:col>
      <xdr:colOff>885825</xdr:colOff>
      <xdr:row>0</xdr:row>
      <xdr:rowOff>914400</xdr:rowOff>
    </xdr:to>
    <xdr:pic>
      <xdr:nvPicPr>
        <xdr:cNvPr id="3" name="Picture 4" descr="brasao 200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66675"/>
          <a:ext cx="9620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533399</xdr:colOff>
      <xdr:row>25</xdr:row>
      <xdr:rowOff>0</xdr:rowOff>
    </xdr:from>
    <xdr:to>
      <xdr:col>3</xdr:col>
      <xdr:colOff>2247900</xdr:colOff>
      <xdr:row>27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30966" t="70052" r="47585" b="24480"/>
        <a:stretch>
          <a:fillRect/>
        </a:stretch>
      </xdr:blipFill>
      <xdr:spPr bwMode="auto">
        <a:xfrm>
          <a:off x="1828799" y="5648325"/>
          <a:ext cx="2647951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mar.maria/AppData/Roaming/Microsoft/Excel/Pra&#231;as%202018%20490mil%20M&#218;LTIPLA%20V3.05%20R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showZeros="0" tabSelected="1" topLeftCell="A15" zoomScale="90" zoomScaleNormal="90" zoomScaleSheetLayoutView="80" workbookViewId="0">
      <selection activeCell="G51" sqref="G51:J51"/>
    </sheetView>
  </sheetViews>
  <sheetFormatPr defaultRowHeight="12.75" x14ac:dyDescent="0.2"/>
  <cols>
    <col min="1" max="1" width="5.42578125" style="41" bestFit="1" customWidth="1"/>
    <col min="2" max="2" width="10.5703125" style="41" customWidth="1"/>
    <col min="3" max="3" width="14" style="55" customWidth="1"/>
    <col min="4" max="4" width="61.28515625" style="41" customWidth="1"/>
    <col min="5" max="5" width="9.140625" style="163"/>
    <col min="6" max="7" width="12.28515625" style="41" customWidth="1"/>
    <col min="8" max="8" width="14.7109375" style="41" customWidth="1"/>
    <col min="9" max="10" width="12.28515625" style="41" customWidth="1"/>
    <col min="11" max="16384" width="9.140625" style="41"/>
  </cols>
  <sheetData>
    <row r="1" spans="1:13" ht="80.099999999999994" customHeight="1" x14ac:dyDescent="0.2">
      <c r="A1" s="244"/>
      <c r="B1" s="245"/>
      <c r="C1" s="245"/>
      <c r="D1" s="242"/>
      <c r="E1" s="242"/>
      <c r="F1" s="242"/>
      <c r="G1" s="242"/>
      <c r="H1" s="242"/>
      <c r="I1" s="242"/>
      <c r="J1" s="243"/>
    </row>
    <row r="2" spans="1:13" ht="3.75" customHeight="1" x14ac:dyDescent="0.2">
      <c r="A2" s="253"/>
      <c r="B2" s="254"/>
      <c r="C2" s="254"/>
      <c r="D2" s="254"/>
      <c r="E2" s="254"/>
      <c r="F2" s="254"/>
      <c r="G2" s="254"/>
      <c r="H2" s="254"/>
      <c r="I2" s="254"/>
      <c r="J2" s="255"/>
    </row>
    <row r="3" spans="1:13" ht="20.100000000000001" customHeight="1" x14ac:dyDescent="0.2">
      <c r="A3" s="236" t="s">
        <v>4</v>
      </c>
      <c r="B3" s="237"/>
      <c r="C3" s="237"/>
      <c r="D3" s="237"/>
      <c r="E3" s="237"/>
      <c r="F3" s="237"/>
      <c r="G3" s="237"/>
      <c r="H3" s="237"/>
      <c r="I3" s="237"/>
      <c r="J3" s="238"/>
    </row>
    <row r="4" spans="1:13" s="53" customFormat="1" ht="3.75" customHeight="1" x14ac:dyDescent="0.2">
      <c r="A4" s="209"/>
      <c r="B4" s="208"/>
      <c r="C4" s="210"/>
      <c r="D4" s="208"/>
      <c r="E4" s="208"/>
      <c r="F4" s="208"/>
      <c r="G4" s="208"/>
      <c r="H4" s="208"/>
      <c r="I4" s="208"/>
      <c r="J4" s="211"/>
    </row>
    <row r="5" spans="1:13" ht="29.25" customHeight="1" x14ac:dyDescent="0.2">
      <c r="A5" s="250" t="s">
        <v>243</v>
      </c>
      <c r="B5" s="250"/>
      <c r="C5" s="250"/>
      <c r="D5" s="250"/>
      <c r="E5" s="250"/>
      <c r="F5" s="256"/>
      <c r="G5" s="212" t="s">
        <v>42</v>
      </c>
      <c r="H5" s="207">
        <v>44057</v>
      </c>
      <c r="I5" s="195"/>
      <c r="J5" s="196"/>
    </row>
    <row r="6" spans="1:13" ht="27" customHeight="1" x14ac:dyDescent="0.2">
      <c r="A6" s="246" t="s">
        <v>211</v>
      </c>
      <c r="B6" s="247"/>
      <c r="C6" s="248"/>
      <c r="D6" s="248"/>
      <c r="E6" s="248"/>
      <c r="F6" s="257" t="s">
        <v>10</v>
      </c>
      <c r="G6" s="257"/>
      <c r="H6" s="257"/>
      <c r="I6" s="257"/>
      <c r="J6" s="258"/>
    </row>
    <row r="7" spans="1:13" ht="20.100000000000001" customHeight="1" x14ac:dyDescent="0.2">
      <c r="A7" s="251" t="s">
        <v>175</v>
      </c>
      <c r="B7" s="252"/>
      <c r="C7" s="252"/>
      <c r="D7" s="252"/>
      <c r="E7" s="252"/>
      <c r="F7" s="260" t="s">
        <v>8</v>
      </c>
      <c r="G7" s="252" t="s">
        <v>6</v>
      </c>
      <c r="H7" s="189" t="s">
        <v>12</v>
      </c>
      <c r="I7" s="189"/>
      <c r="J7" s="197" t="s">
        <v>7</v>
      </c>
    </row>
    <row r="8" spans="1:13" ht="20.100000000000001" customHeight="1" x14ac:dyDescent="0.2">
      <c r="A8" s="249" t="s">
        <v>51</v>
      </c>
      <c r="B8" s="250"/>
      <c r="C8" s="250"/>
      <c r="D8" s="250"/>
      <c r="E8" s="250"/>
      <c r="F8" s="260"/>
      <c r="G8" s="252"/>
      <c r="H8" s="189" t="s">
        <v>29</v>
      </c>
      <c r="I8" s="189"/>
      <c r="J8" s="198">
        <f>BDI!F24</f>
        <v>0.25590000000000002</v>
      </c>
    </row>
    <row r="9" spans="1:13" ht="3.75" customHeight="1" x14ac:dyDescent="0.2">
      <c r="A9" s="239"/>
      <c r="B9" s="240"/>
      <c r="C9" s="240"/>
      <c r="D9" s="240"/>
      <c r="E9" s="240"/>
      <c r="F9" s="240"/>
      <c r="G9" s="240"/>
      <c r="H9" s="240"/>
      <c r="I9" s="240"/>
      <c r="J9" s="241"/>
    </row>
    <row r="10" spans="1:13" s="48" customFormat="1" ht="39.75" customHeight="1" x14ac:dyDescent="0.3">
      <c r="A10" s="199" t="s">
        <v>0</v>
      </c>
      <c r="B10" s="189" t="s">
        <v>30</v>
      </c>
      <c r="C10" s="190" t="s">
        <v>5</v>
      </c>
      <c r="D10" s="189" t="s">
        <v>1</v>
      </c>
      <c r="E10" s="189" t="s">
        <v>3</v>
      </c>
      <c r="F10" s="189" t="s">
        <v>2</v>
      </c>
      <c r="G10" s="191" t="s">
        <v>39</v>
      </c>
      <c r="H10" s="191" t="s">
        <v>40</v>
      </c>
      <c r="I10" s="191" t="s">
        <v>41</v>
      </c>
      <c r="J10" s="200" t="s">
        <v>9</v>
      </c>
      <c r="M10" s="120"/>
    </row>
    <row r="11" spans="1:13" s="11" customFormat="1" x14ac:dyDescent="0.2">
      <c r="A11" s="201">
        <v>1</v>
      </c>
      <c r="B11" s="153"/>
      <c r="C11" s="154"/>
      <c r="D11" s="192" t="s">
        <v>44</v>
      </c>
      <c r="E11" s="153"/>
      <c r="F11" s="155"/>
      <c r="G11" s="155"/>
      <c r="H11" s="155"/>
      <c r="I11" s="155">
        <f>SUM(I12:I16)</f>
        <v>0</v>
      </c>
      <c r="J11" s="164">
        <f>SUM(J12:J16)</f>
        <v>0</v>
      </c>
    </row>
    <row r="12" spans="1:13" s="11" customFormat="1" ht="63.75" x14ac:dyDescent="0.2">
      <c r="A12" s="127" t="s">
        <v>34</v>
      </c>
      <c r="B12" s="141" t="s">
        <v>111</v>
      </c>
      <c r="C12" s="128" t="s">
        <v>112</v>
      </c>
      <c r="D12" s="129" t="s">
        <v>113</v>
      </c>
      <c r="E12" s="141" t="s">
        <v>47</v>
      </c>
      <c r="F12" s="130">
        <v>1</v>
      </c>
      <c r="G12" s="131"/>
      <c r="H12" s="130"/>
      <c r="I12" s="130"/>
      <c r="J12" s="132"/>
    </row>
    <row r="13" spans="1:13" s="119" customFormat="1" ht="49.5" customHeight="1" x14ac:dyDescent="0.2">
      <c r="A13" s="127" t="s">
        <v>155</v>
      </c>
      <c r="B13" s="141" t="s">
        <v>111</v>
      </c>
      <c r="C13" s="141" t="s">
        <v>169</v>
      </c>
      <c r="D13" s="129" t="s">
        <v>167</v>
      </c>
      <c r="E13" s="141" t="s">
        <v>168</v>
      </c>
      <c r="F13" s="130">
        <v>1</v>
      </c>
      <c r="G13" s="131"/>
      <c r="H13" s="130"/>
      <c r="I13" s="130"/>
      <c r="J13" s="132"/>
    </row>
    <row r="14" spans="1:13" s="11" customFormat="1" ht="30" customHeight="1" x14ac:dyDescent="0.2">
      <c r="A14" s="127" t="s">
        <v>114</v>
      </c>
      <c r="B14" s="141" t="s">
        <v>111</v>
      </c>
      <c r="C14" s="133" t="s">
        <v>120</v>
      </c>
      <c r="D14" s="129" t="s">
        <v>121</v>
      </c>
      <c r="E14" s="141" t="s">
        <v>122</v>
      </c>
      <c r="F14" s="130">
        <v>3</v>
      </c>
      <c r="G14" s="131"/>
      <c r="H14" s="130"/>
      <c r="I14" s="130"/>
      <c r="J14" s="132"/>
    </row>
    <row r="15" spans="1:13" s="11" customFormat="1" ht="44.25" customHeight="1" x14ac:dyDescent="0.2">
      <c r="A15" s="127" t="s">
        <v>115</v>
      </c>
      <c r="B15" s="141" t="s">
        <v>94</v>
      </c>
      <c r="C15" s="128" t="s">
        <v>124</v>
      </c>
      <c r="D15" s="129" t="s">
        <v>125</v>
      </c>
      <c r="E15" s="141" t="s">
        <v>38</v>
      </c>
      <c r="F15" s="130">
        <v>10</v>
      </c>
      <c r="G15" s="131"/>
      <c r="H15" s="130"/>
      <c r="I15" s="130"/>
      <c r="J15" s="132"/>
    </row>
    <row r="16" spans="1:13" s="11" customFormat="1" ht="18" customHeight="1" x14ac:dyDescent="0.2">
      <c r="A16" s="127" t="s">
        <v>123</v>
      </c>
      <c r="B16" s="141" t="s">
        <v>111</v>
      </c>
      <c r="C16" s="128" t="s">
        <v>116</v>
      </c>
      <c r="D16" s="129" t="s">
        <v>117</v>
      </c>
      <c r="E16" s="141" t="s">
        <v>37</v>
      </c>
      <c r="F16" s="130">
        <v>98.5</v>
      </c>
      <c r="G16" s="131"/>
      <c r="H16" s="130"/>
      <c r="I16" s="130"/>
      <c r="J16" s="132"/>
    </row>
    <row r="17" spans="1:10" s="11" customFormat="1" x14ac:dyDescent="0.2">
      <c r="A17" s="201">
        <v>2</v>
      </c>
      <c r="B17" s="153"/>
      <c r="C17" s="154"/>
      <c r="D17" s="192" t="s">
        <v>178</v>
      </c>
      <c r="E17" s="153"/>
      <c r="F17" s="155"/>
      <c r="G17" s="155"/>
      <c r="H17" s="155"/>
      <c r="I17" s="155">
        <f>SUM(I18)</f>
        <v>0</v>
      </c>
      <c r="J17" s="164">
        <f>SUM(J18)</f>
        <v>0</v>
      </c>
    </row>
    <row r="18" spans="1:10" s="11" customFormat="1" ht="33" customHeight="1" x14ac:dyDescent="0.2">
      <c r="A18" s="202" t="s">
        <v>27</v>
      </c>
      <c r="B18" s="145" t="s">
        <v>111</v>
      </c>
      <c r="C18" s="146" t="s">
        <v>179</v>
      </c>
      <c r="D18" s="147" t="s">
        <v>180</v>
      </c>
      <c r="E18" s="145" t="s">
        <v>37</v>
      </c>
      <c r="F18" s="148">
        <v>153.31</v>
      </c>
      <c r="G18" s="149"/>
      <c r="H18" s="148"/>
      <c r="I18" s="148"/>
      <c r="J18" s="203"/>
    </row>
    <row r="19" spans="1:10" s="11" customFormat="1" x14ac:dyDescent="0.2">
      <c r="A19" s="201">
        <v>3</v>
      </c>
      <c r="B19" s="153"/>
      <c r="C19" s="154"/>
      <c r="D19" s="192" t="s">
        <v>153</v>
      </c>
      <c r="E19" s="153"/>
      <c r="F19" s="155"/>
      <c r="G19" s="155"/>
      <c r="H19" s="155"/>
      <c r="I19" s="155">
        <f>SUM(I20:I23)</f>
        <v>0</v>
      </c>
      <c r="J19" s="164">
        <f>SUM(J20:J23)</f>
        <v>0</v>
      </c>
    </row>
    <row r="20" spans="1:10" s="11" customFormat="1" ht="53.25" customHeight="1" x14ac:dyDescent="0.2">
      <c r="A20" s="127" t="s">
        <v>28</v>
      </c>
      <c r="B20" s="141" t="s">
        <v>94</v>
      </c>
      <c r="C20" s="128" t="s">
        <v>163</v>
      </c>
      <c r="D20" s="129" t="s">
        <v>164</v>
      </c>
      <c r="E20" s="159" t="s">
        <v>38</v>
      </c>
      <c r="F20" s="138">
        <v>95.55</v>
      </c>
      <c r="G20" s="139"/>
      <c r="H20" s="138"/>
      <c r="I20" s="138"/>
      <c r="J20" s="140"/>
    </row>
    <row r="21" spans="1:10" s="118" customFormat="1" ht="45" customHeight="1" x14ac:dyDescent="0.2">
      <c r="A21" s="127" t="s">
        <v>181</v>
      </c>
      <c r="B21" s="160" t="s">
        <v>94</v>
      </c>
      <c r="C21" s="134" t="s">
        <v>165</v>
      </c>
      <c r="D21" s="135" t="s">
        <v>166</v>
      </c>
      <c r="E21" s="160" t="s">
        <v>38</v>
      </c>
      <c r="F21" s="136">
        <v>75.150000000000006</v>
      </c>
      <c r="G21" s="136"/>
      <c r="H21" s="136"/>
      <c r="I21" s="136"/>
      <c r="J21" s="137"/>
    </row>
    <row r="22" spans="1:10" s="11" customFormat="1" ht="69.75" customHeight="1" x14ac:dyDescent="0.2">
      <c r="A22" s="127" t="s">
        <v>182</v>
      </c>
      <c r="B22" s="141" t="s">
        <v>111</v>
      </c>
      <c r="C22" s="128" t="s">
        <v>118</v>
      </c>
      <c r="D22" s="129" t="s">
        <v>149</v>
      </c>
      <c r="E22" s="159" t="s">
        <v>38</v>
      </c>
      <c r="F22" s="138">
        <v>7.25</v>
      </c>
      <c r="G22" s="138"/>
      <c r="H22" s="138"/>
      <c r="I22" s="138"/>
      <c r="J22" s="140"/>
    </row>
    <row r="23" spans="1:10" s="11" customFormat="1" ht="46.5" customHeight="1" x14ac:dyDescent="0.2">
      <c r="A23" s="127" t="s">
        <v>183</v>
      </c>
      <c r="B23" s="141" t="s">
        <v>94</v>
      </c>
      <c r="C23" s="128" t="s">
        <v>170</v>
      </c>
      <c r="D23" s="129" t="s">
        <v>171</v>
      </c>
      <c r="E23" s="159" t="s">
        <v>126</v>
      </c>
      <c r="F23" s="138">
        <v>3.96</v>
      </c>
      <c r="G23" s="138"/>
      <c r="H23" s="138"/>
      <c r="I23" s="138"/>
      <c r="J23" s="140"/>
    </row>
    <row r="24" spans="1:10" s="11" customFormat="1" x14ac:dyDescent="0.2">
      <c r="A24" s="201">
        <v>4</v>
      </c>
      <c r="B24" s="153"/>
      <c r="C24" s="154"/>
      <c r="D24" s="192" t="s">
        <v>186</v>
      </c>
      <c r="E24" s="153"/>
      <c r="F24" s="155"/>
      <c r="G24" s="155"/>
      <c r="H24" s="155"/>
      <c r="I24" s="155">
        <f>SUM(I25:I30)</f>
        <v>0</v>
      </c>
      <c r="J24" s="164">
        <f>SUM(J25:J30)</f>
        <v>0</v>
      </c>
    </row>
    <row r="25" spans="1:10" s="11" customFormat="1" ht="53.25" customHeight="1" x14ac:dyDescent="0.2">
      <c r="A25" s="202" t="s">
        <v>23</v>
      </c>
      <c r="B25" s="145" t="s">
        <v>111</v>
      </c>
      <c r="C25" s="150" t="s">
        <v>187</v>
      </c>
      <c r="D25" s="147" t="s">
        <v>188</v>
      </c>
      <c r="E25" s="145" t="s">
        <v>37</v>
      </c>
      <c r="F25" s="148">
        <v>80</v>
      </c>
      <c r="G25" s="148"/>
      <c r="H25" s="148"/>
      <c r="I25" s="148"/>
      <c r="J25" s="203"/>
    </row>
    <row r="26" spans="1:10" s="11" customFormat="1" ht="33.75" customHeight="1" x14ac:dyDescent="0.2">
      <c r="A26" s="202" t="s">
        <v>24</v>
      </c>
      <c r="B26" s="145" t="s">
        <v>111</v>
      </c>
      <c r="C26" s="150" t="s">
        <v>189</v>
      </c>
      <c r="D26" s="147" t="s">
        <v>190</v>
      </c>
      <c r="E26" s="145" t="s">
        <v>47</v>
      </c>
      <c r="F26" s="148">
        <v>4</v>
      </c>
      <c r="G26" s="148"/>
      <c r="H26" s="148"/>
      <c r="I26" s="148"/>
      <c r="J26" s="203"/>
    </row>
    <row r="27" spans="1:10" s="11" customFormat="1" ht="52.5" customHeight="1" x14ac:dyDescent="0.2">
      <c r="A27" s="202" t="s">
        <v>197</v>
      </c>
      <c r="B27" s="145" t="s">
        <v>111</v>
      </c>
      <c r="C27" s="150" t="s">
        <v>191</v>
      </c>
      <c r="D27" s="147" t="s">
        <v>192</v>
      </c>
      <c r="E27" s="145" t="s">
        <v>37</v>
      </c>
      <c r="F27" s="148">
        <v>40</v>
      </c>
      <c r="G27" s="148"/>
      <c r="H27" s="148"/>
      <c r="I27" s="148"/>
      <c r="J27" s="203"/>
    </row>
    <row r="28" spans="1:10" s="11" customFormat="1" ht="84.75" customHeight="1" x14ac:dyDescent="0.2">
      <c r="A28" s="202" t="s">
        <v>198</v>
      </c>
      <c r="B28" s="145" t="s">
        <v>128</v>
      </c>
      <c r="C28" s="157" t="s">
        <v>86</v>
      </c>
      <c r="D28" s="147" t="s">
        <v>193</v>
      </c>
      <c r="E28" s="145" t="s">
        <v>47</v>
      </c>
      <c r="F28" s="148">
        <v>4</v>
      </c>
      <c r="G28" s="148"/>
      <c r="H28" s="148"/>
      <c r="I28" s="148"/>
      <c r="J28" s="203"/>
    </row>
    <row r="29" spans="1:10" s="11" customFormat="1" ht="42.75" customHeight="1" x14ac:dyDescent="0.2">
      <c r="A29" s="202" t="s">
        <v>199</v>
      </c>
      <c r="B29" s="145" t="s">
        <v>128</v>
      </c>
      <c r="C29" s="157" t="s">
        <v>98</v>
      </c>
      <c r="D29" s="147" t="s">
        <v>194</v>
      </c>
      <c r="E29" s="145" t="s">
        <v>47</v>
      </c>
      <c r="F29" s="148">
        <v>1</v>
      </c>
      <c r="G29" s="148"/>
      <c r="H29" s="148"/>
      <c r="I29" s="148"/>
      <c r="J29" s="203"/>
    </row>
    <row r="30" spans="1:10" s="11" customFormat="1" ht="57" customHeight="1" x14ac:dyDescent="0.2">
      <c r="A30" s="202" t="s">
        <v>200</v>
      </c>
      <c r="B30" s="145" t="s">
        <v>111</v>
      </c>
      <c r="C30" s="150" t="s">
        <v>195</v>
      </c>
      <c r="D30" s="147" t="s">
        <v>196</v>
      </c>
      <c r="E30" s="145" t="s">
        <v>47</v>
      </c>
      <c r="F30" s="148">
        <v>4</v>
      </c>
      <c r="G30" s="148"/>
      <c r="H30" s="148"/>
      <c r="I30" s="148"/>
      <c r="J30" s="203"/>
    </row>
    <row r="31" spans="1:10" s="11" customFormat="1" x14ac:dyDescent="0.2">
      <c r="A31" s="201">
        <v>5</v>
      </c>
      <c r="B31" s="153"/>
      <c r="C31" s="154"/>
      <c r="D31" s="192" t="s">
        <v>45</v>
      </c>
      <c r="E31" s="153"/>
      <c r="F31" s="155"/>
      <c r="G31" s="155"/>
      <c r="H31" s="155"/>
      <c r="I31" s="155">
        <f>SUM(I32:I32)</f>
        <v>0</v>
      </c>
      <c r="J31" s="164">
        <f>SUM(J32:J32)</f>
        <v>0</v>
      </c>
    </row>
    <row r="32" spans="1:10" s="117" customFormat="1" ht="69" customHeight="1" x14ac:dyDescent="0.2">
      <c r="A32" s="127" t="s">
        <v>33</v>
      </c>
      <c r="B32" s="141" t="s">
        <v>111</v>
      </c>
      <c r="C32" s="128" t="s">
        <v>127</v>
      </c>
      <c r="D32" s="129" t="s">
        <v>172</v>
      </c>
      <c r="E32" s="159" t="s">
        <v>37</v>
      </c>
      <c r="F32" s="138">
        <v>167.85</v>
      </c>
      <c r="G32" s="139"/>
      <c r="H32" s="138"/>
      <c r="I32" s="138"/>
      <c r="J32" s="140"/>
    </row>
    <row r="33" spans="1:10" s="11" customFormat="1" x14ac:dyDescent="0.2">
      <c r="A33" s="201">
        <v>6</v>
      </c>
      <c r="B33" s="153"/>
      <c r="C33" s="154"/>
      <c r="D33" s="192" t="s">
        <v>46</v>
      </c>
      <c r="E33" s="153"/>
      <c r="F33" s="155"/>
      <c r="G33" s="155"/>
      <c r="H33" s="155"/>
      <c r="I33" s="155">
        <f>SUM(I34:I36)</f>
        <v>0</v>
      </c>
      <c r="J33" s="164">
        <f>SUM(J34:J36)</f>
        <v>0</v>
      </c>
    </row>
    <row r="34" spans="1:10" s="11" customFormat="1" ht="66" customHeight="1" x14ac:dyDescent="0.2">
      <c r="A34" s="127" t="s">
        <v>31</v>
      </c>
      <c r="B34" s="141" t="s">
        <v>111</v>
      </c>
      <c r="C34" s="128" t="s">
        <v>119</v>
      </c>
      <c r="D34" s="143" t="s">
        <v>173</v>
      </c>
      <c r="E34" s="141" t="s">
        <v>47</v>
      </c>
      <c r="F34" s="142">
        <v>11</v>
      </c>
      <c r="G34" s="142"/>
      <c r="H34" s="138"/>
      <c r="I34" s="138"/>
      <c r="J34" s="140"/>
    </row>
    <row r="35" spans="1:10" s="11" customFormat="1" ht="27.75" customHeight="1" x14ac:dyDescent="0.2">
      <c r="A35" s="127" t="s">
        <v>150</v>
      </c>
      <c r="B35" s="141" t="s">
        <v>111</v>
      </c>
      <c r="C35" s="151" t="s">
        <v>162</v>
      </c>
      <c r="D35" s="152" t="s">
        <v>161</v>
      </c>
      <c r="E35" s="141" t="s">
        <v>37</v>
      </c>
      <c r="F35" s="138">
        <v>13.37</v>
      </c>
      <c r="G35" s="151"/>
      <c r="H35" s="138"/>
      <c r="I35" s="138"/>
      <c r="J35" s="140"/>
    </row>
    <row r="36" spans="1:10" s="11" customFormat="1" ht="42" customHeight="1" x14ac:dyDescent="0.2">
      <c r="A36" s="127" t="s">
        <v>156</v>
      </c>
      <c r="B36" s="141" t="s">
        <v>111</v>
      </c>
      <c r="C36" s="142" t="s">
        <v>234</v>
      </c>
      <c r="D36" s="143" t="s">
        <v>235</v>
      </c>
      <c r="E36" s="141" t="s">
        <v>37</v>
      </c>
      <c r="F36" s="138">
        <v>13.37</v>
      </c>
      <c r="G36" s="151"/>
      <c r="H36" s="138"/>
      <c r="I36" s="138"/>
      <c r="J36" s="140"/>
    </row>
    <row r="37" spans="1:10" s="11" customFormat="1" x14ac:dyDescent="0.2">
      <c r="A37" s="201">
        <v>7</v>
      </c>
      <c r="B37" s="153"/>
      <c r="C37" s="154"/>
      <c r="D37" s="192" t="s">
        <v>48</v>
      </c>
      <c r="E37" s="153"/>
      <c r="F37" s="155"/>
      <c r="G37" s="155"/>
      <c r="H37" s="155"/>
      <c r="I37" s="155">
        <f>SUM(I38:I38)</f>
        <v>0</v>
      </c>
      <c r="J37" s="164">
        <f>SUM(J38:J38)</f>
        <v>0</v>
      </c>
    </row>
    <row r="38" spans="1:10" s="156" customFormat="1" ht="39.75" customHeight="1" x14ac:dyDescent="0.2">
      <c r="A38" s="127" t="s">
        <v>35</v>
      </c>
      <c r="B38" s="141" t="s">
        <v>111</v>
      </c>
      <c r="C38" s="142" t="s">
        <v>160</v>
      </c>
      <c r="D38" s="143" t="s">
        <v>159</v>
      </c>
      <c r="E38" s="159" t="s">
        <v>38</v>
      </c>
      <c r="F38" s="138">
        <v>285.52999999999997</v>
      </c>
      <c r="G38" s="142"/>
      <c r="H38" s="138"/>
      <c r="I38" s="138"/>
      <c r="J38" s="140"/>
    </row>
    <row r="39" spans="1:10" s="156" customFormat="1" x14ac:dyDescent="0.2">
      <c r="A39" s="201">
        <v>8</v>
      </c>
      <c r="B39" s="153"/>
      <c r="C39" s="154"/>
      <c r="D39" s="192" t="s">
        <v>154</v>
      </c>
      <c r="E39" s="153"/>
      <c r="F39" s="155"/>
      <c r="G39" s="155"/>
      <c r="H39" s="155"/>
      <c r="I39" s="155">
        <f>SUM(I40:I45)</f>
        <v>0</v>
      </c>
      <c r="J39" s="164">
        <f>SUM(J40:J45)</f>
        <v>0</v>
      </c>
    </row>
    <row r="40" spans="1:10" s="11" customFormat="1" ht="19.5" customHeight="1" x14ac:dyDescent="0.2">
      <c r="A40" s="127" t="s">
        <v>201</v>
      </c>
      <c r="B40" s="141" t="s">
        <v>128</v>
      </c>
      <c r="C40" s="128" t="s">
        <v>103</v>
      </c>
      <c r="D40" s="129" t="s">
        <v>148</v>
      </c>
      <c r="E40" s="159" t="s">
        <v>47</v>
      </c>
      <c r="F40" s="138">
        <v>1</v>
      </c>
      <c r="G40" s="130"/>
      <c r="H40" s="138"/>
      <c r="I40" s="138"/>
      <c r="J40" s="140"/>
    </row>
    <row r="41" spans="1:10" s="11" customFormat="1" ht="15.75" customHeight="1" x14ac:dyDescent="0.2">
      <c r="A41" s="127" t="s">
        <v>202</v>
      </c>
      <c r="B41" s="141" t="s">
        <v>128</v>
      </c>
      <c r="C41" s="128" t="s">
        <v>105</v>
      </c>
      <c r="D41" s="129" t="s">
        <v>131</v>
      </c>
      <c r="E41" s="159" t="s">
        <v>47</v>
      </c>
      <c r="F41" s="138">
        <v>1</v>
      </c>
      <c r="G41" s="130"/>
      <c r="H41" s="138"/>
      <c r="I41" s="138"/>
      <c r="J41" s="140"/>
    </row>
    <row r="42" spans="1:10" s="11" customFormat="1" ht="14.25" customHeight="1" x14ac:dyDescent="0.2">
      <c r="A42" s="127" t="s">
        <v>203</v>
      </c>
      <c r="B42" s="141" t="s">
        <v>128</v>
      </c>
      <c r="C42" s="128" t="s">
        <v>106</v>
      </c>
      <c r="D42" s="129" t="s">
        <v>141</v>
      </c>
      <c r="E42" s="159" t="s">
        <v>47</v>
      </c>
      <c r="F42" s="138">
        <v>2</v>
      </c>
      <c r="G42" s="130"/>
      <c r="H42" s="138"/>
      <c r="I42" s="138"/>
      <c r="J42" s="140"/>
    </row>
    <row r="43" spans="1:10" ht="17.25" customHeight="1" x14ac:dyDescent="0.2">
      <c r="A43" s="127" t="s">
        <v>205</v>
      </c>
      <c r="B43" s="141" t="s">
        <v>128</v>
      </c>
      <c r="C43" s="128" t="s">
        <v>107</v>
      </c>
      <c r="D43" s="129" t="s">
        <v>158</v>
      </c>
      <c r="E43" s="159" t="s">
        <v>47</v>
      </c>
      <c r="F43" s="138">
        <v>1</v>
      </c>
      <c r="G43" s="130"/>
      <c r="H43" s="138"/>
      <c r="I43" s="138"/>
      <c r="J43" s="140"/>
    </row>
    <row r="44" spans="1:10" s="11" customFormat="1" x14ac:dyDescent="0.2">
      <c r="A44" s="127" t="s">
        <v>204</v>
      </c>
      <c r="B44" s="141" t="s">
        <v>128</v>
      </c>
      <c r="C44" s="128" t="s">
        <v>108</v>
      </c>
      <c r="D44" s="129" t="s">
        <v>132</v>
      </c>
      <c r="E44" s="159" t="s">
        <v>47</v>
      </c>
      <c r="F44" s="138">
        <v>1</v>
      </c>
      <c r="G44" s="130"/>
      <c r="H44" s="138"/>
      <c r="I44" s="138"/>
      <c r="J44" s="140"/>
    </row>
    <row r="45" spans="1:10" x14ac:dyDescent="0.2">
      <c r="A45" s="127" t="s">
        <v>206</v>
      </c>
      <c r="B45" s="141" t="s">
        <v>128</v>
      </c>
      <c r="C45" s="128" t="s">
        <v>109</v>
      </c>
      <c r="D45" s="186" t="s">
        <v>185</v>
      </c>
      <c r="E45" s="141" t="s">
        <v>47</v>
      </c>
      <c r="F45" s="130">
        <v>2</v>
      </c>
      <c r="G45" s="130"/>
      <c r="H45" s="130"/>
      <c r="I45" s="130"/>
      <c r="J45" s="132"/>
    </row>
    <row r="46" spans="1:10" x14ac:dyDescent="0.2">
      <c r="A46" s="201">
        <v>9</v>
      </c>
      <c r="B46" s="153"/>
      <c r="C46" s="154"/>
      <c r="D46" s="144" t="s">
        <v>184</v>
      </c>
      <c r="E46" s="153"/>
      <c r="F46" s="155"/>
      <c r="G46" s="155"/>
      <c r="H46" s="155"/>
      <c r="I46" s="155">
        <f>SUM(I47:I49)</f>
        <v>0</v>
      </c>
      <c r="J46" s="164">
        <f>SUM(J47:J49)</f>
        <v>0</v>
      </c>
    </row>
    <row r="47" spans="1:10" ht="72.75" customHeight="1" x14ac:dyDescent="0.2">
      <c r="A47" s="127" t="s">
        <v>207</v>
      </c>
      <c r="B47" s="141" t="s">
        <v>111</v>
      </c>
      <c r="C47" s="158" t="s">
        <v>241</v>
      </c>
      <c r="D47" s="143" t="s">
        <v>240</v>
      </c>
      <c r="E47" s="141" t="s">
        <v>47</v>
      </c>
      <c r="F47" s="187">
        <v>1</v>
      </c>
      <c r="G47" s="193"/>
      <c r="H47" s="130"/>
      <c r="I47" s="130"/>
      <c r="J47" s="132"/>
    </row>
    <row r="48" spans="1:10" ht="71.25" customHeight="1" x14ac:dyDescent="0.2">
      <c r="A48" s="127" t="s">
        <v>208</v>
      </c>
      <c r="B48" s="141" t="s">
        <v>111</v>
      </c>
      <c r="C48" s="141" t="s">
        <v>239</v>
      </c>
      <c r="D48" s="143" t="s">
        <v>238</v>
      </c>
      <c r="E48" s="141" t="s">
        <v>47</v>
      </c>
      <c r="F48" s="187">
        <v>1</v>
      </c>
      <c r="G48" s="188"/>
      <c r="H48" s="130"/>
      <c r="I48" s="130"/>
      <c r="J48" s="132"/>
    </row>
    <row r="49" spans="1:10" ht="78" customHeight="1" x14ac:dyDescent="0.2">
      <c r="A49" s="127" t="s">
        <v>209</v>
      </c>
      <c r="B49" s="141" t="s">
        <v>111</v>
      </c>
      <c r="C49" s="141" t="s">
        <v>237</v>
      </c>
      <c r="D49" s="143" t="s">
        <v>236</v>
      </c>
      <c r="E49" s="141" t="s">
        <v>47</v>
      </c>
      <c r="F49" s="187">
        <v>1</v>
      </c>
      <c r="G49" s="141"/>
      <c r="H49" s="130"/>
      <c r="I49" s="130"/>
      <c r="J49" s="132"/>
    </row>
    <row r="50" spans="1:10" ht="15.75" customHeight="1" x14ac:dyDescent="0.2">
      <c r="A50" s="201">
        <v>10</v>
      </c>
      <c r="B50" s="153"/>
      <c r="C50" s="154"/>
      <c r="D50" s="192" t="s">
        <v>49</v>
      </c>
      <c r="E50" s="153"/>
      <c r="F50" s="155"/>
      <c r="G50" s="155"/>
      <c r="H50" s="155"/>
      <c r="I50" s="155">
        <f>SUM(I51)</f>
        <v>0</v>
      </c>
      <c r="J50" s="164">
        <f>SUM(J51)</f>
        <v>0</v>
      </c>
    </row>
    <row r="51" spans="1:10" ht="23.25" customHeight="1" x14ac:dyDescent="0.2">
      <c r="A51" s="127" t="s">
        <v>210</v>
      </c>
      <c r="B51" s="141" t="s">
        <v>128</v>
      </c>
      <c r="C51" s="128" t="s">
        <v>151</v>
      </c>
      <c r="D51" s="226" t="s">
        <v>255</v>
      </c>
      <c r="E51" s="159" t="s">
        <v>38</v>
      </c>
      <c r="F51" s="138">
        <v>456.13</v>
      </c>
      <c r="G51" s="138"/>
      <c r="H51" s="138"/>
      <c r="I51" s="138"/>
      <c r="J51" s="140"/>
    </row>
    <row r="52" spans="1:10" x14ac:dyDescent="0.2">
      <c r="A52" s="234" t="s">
        <v>43</v>
      </c>
      <c r="B52" s="235"/>
      <c r="C52" s="235"/>
      <c r="D52" s="235"/>
      <c r="E52" s="235"/>
      <c r="F52" s="235"/>
      <c r="G52" s="235"/>
      <c r="H52" s="235"/>
      <c r="I52" s="194">
        <f>SUM(I11+I17+I19+I24+I31+I33+I37+I39+I46+I50)</f>
        <v>0</v>
      </c>
      <c r="J52" s="204">
        <f>SUM(J11+J17+J19+J24+J31+J33+J37+J39+J46+J50)</f>
        <v>0</v>
      </c>
    </row>
    <row r="53" spans="1:10" x14ac:dyDescent="0.2">
      <c r="A53" s="4"/>
      <c r="B53" s="5"/>
      <c r="C53" s="19"/>
      <c r="D53" s="5"/>
      <c r="E53" s="161"/>
      <c r="F53" s="5"/>
      <c r="G53" s="5"/>
      <c r="H53" s="5"/>
      <c r="I53" s="5"/>
      <c r="J53" s="37"/>
    </row>
    <row r="54" spans="1:10" x14ac:dyDescent="0.2">
      <c r="A54" s="4"/>
      <c r="B54" s="5"/>
      <c r="C54" s="19"/>
      <c r="D54" s="5"/>
      <c r="E54" s="161"/>
      <c r="F54" s="5"/>
      <c r="G54" s="5"/>
      <c r="H54" s="5"/>
      <c r="I54" s="5"/>
      <c r="J54" s="37"/>
    </row>
    <row r="55" spans="1:10" x14ac:dyDescent="0.2">
      <c r="A55" s="4"/>
      <c r="B55" s="5"/>
      <c r="C55" s="49"/>
      <c r="D55" s="51"/>
      <c r="E55" s="161"/>
      <c r="F55" s="6"/>
      <c r="G55" s="38"/>
      <c r="H55" s="10"/>
      <c r="I55" s="9"/>
      <c r="J55" s="21"/>
    </row>
    <row r="56" spans="1:10" x14ac:dyDescent="0.2">
      <c r="A56" s="7"/>
      <c r="B56" s="9"/>
      <c r="C56" s="52"/>
      <c r="D56" s="123" t="s">
        <v>176</v>
      </c>
      <c r="E56" s="162"/>
      <c r="F56" s="259" t="s">
        <v>25</v>
      </c>
      <c r="G56" s="259"/>
      <c r="H56" s="259"/>
      <c r="I56" s="123"/>
      <c r="J56" s="37"/>
    </row>
    <row r="57" spans="1:10" x14ac:dyDescent="0.2">
      <c r="A57" s="7"/>
      <c r="B57" s="9"/>
      <c r="C57" s="20"/>
      <c r="D57" s="205" t="s">
        <v>177</v>
      </c>
      <c r="E57" s="162"/>
      <c r="F57" s="259" t="s">
        <v>26</v>
      </c>
      <c r="G57" s="259"/>
      <c r="H57" s="259"/>
      <c r="I57" s="123"/>
      <c r="J57" s="37"/>
    </row>
    <row r="58" spans="1:10" x14ac:dyDescent="0.2">
      <c r="A58" s="228" t="s">
        <v>104</v>
      </c>
      <c r="B58" s="229"/>
      <c r="C58" s="229"/>
      <c r="D58" s="229"/>
      <c r="E58" s="229"/>
      <c r="F58" s="229"/>
      <c r="G58" s="229"/>
      <c r="H58" s="229"/>
      <c r="I58" s="229"/>
      <c r="J58" s="230"/>
    </row>
    <row r="59" spans="1:10" ht="46.5" customHeight="1" thickBot="1" x14ac:dyDescent="0.25">
      <c r="A59" s="231"/>
      <c r="B59" s="232"/>
      <c r="C59" s="232"/>
      <c r="D59" s="232"/>
      <c r="E59" s="232"/>
      <c r="F59" s="232"/>
      <c r="G59" s="232"/>
      <c r="H59" s="232"/>
      <c r="I59" s="232"/>
      <c r="J59" s="233"/>
    </row>
  </sheetData>
  <mergeCells count="16">
    <mergeCell ref="A58:J59"/>
    <mergeCell ref="A52:H52"/>
    <mergeCell ref="A3:J3"/>
    <mergeCell ref="A9:J9"/>
    <mergeCell ref="D1:J1"/>
    <mergeCell ref="A1:C1"/>
    <mergeCell ref="A6:E6"/>
    <mergeCell ref="A8:E8"/>
    <mergeCell ref="A7:E7"/>
    <mergeCell ref="A2:J2"/>
    <mergeCell ref="A5:F5"/>
    <mergeCell ref="F6:J6"/>
    <mergeCell ref="F56:H56"/>
    <mergeCell ref="F57:H57"/>
    <mergeCell ref="G7:G8"/>
    <mergeCell ref="F7:F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GridLines="0" showZeros="0" topLeftCell="A44" zoomScale="115" zoomScaleNormal="115" zoomScaleSheetLayoutView="100" workbookViewId="0">
      <selection activeCell="G28" sqref="G28:J28"/>
    </sheetView>
  </sheetViews>
  <sheetFormatPr defaultRowHeight="12.75" x14ac:dyDescent="0.2"/>
  <cols>
    <col min="1" max="1" width="5.42578125" style="41" bestFit="1" customWidth="1"/>
    <col min="2" max="2" width="14" style="55" customWidth="1"/>
    <col min="3" max="3" width="14" style="41" customWidth="1"/>
    <col min="4" max="4" width="53.140625" style="41" customWidth="1"/>
    <col min="5" max="5" width="9.140625" style="41"/>
    <col min="6" max="10" width="12.28515625" style="41" customWidth="1"/>
    <col min="11" max="11" width="10.140625" style="46" customWidth="1"/>
    <col min="12" max="12" width="9.140625" style="41"/>
    <col min="13" max="13" width="12.42578125" style="53" customWidth="1"/>
    <col min="14" max="16384" width="9.140625" style="41"/>
  </cols>
  <sheetData>
    <row r="1" spans="1:13" ht="80.099999999999994" customHeight="1" thickBot="1" x14ac:dyDescent="0.25">
      <c r="A1" s="273"/>
      <c r="B1" s="274"/>
      <c r="C1" s="122"/>
      <c r="D1" s="275"/>
      <c r="E1" s="275"/>
      <c r="F1" s="275"/>
      <c r="G1" s="275"/>
      <c r="H1" s="275"/>
      <c r="I1" s="275"/>
      <c r="J1" s="276"/>
    </row>
    <row r="2" spans="1:13" ht="3.75" customHeight="1" thickBot="1" x14ac:dyDescent="0.25">
      <c r="A2" s="277"/>
      <c r="B2" s="278"/>
      <c r="C2" s="278"/>
      <c r="D2" s="278"/>
      <c r="E2" s="278"/>
      <c r="F2" s="278"/>
      <c r="G2" s="278"/>
      <c r="H2" s="278"/>
      <c r="I2" s="278"/>
      <c r="J2" s="279"/>
    </row>
    <row r="3" spans="1:13" ht="20.100000000000001" customHeight="1" thickBot="1" x14ac:dyDescent="0.25">
      <c r="A3" s="280" t="s">
        <v>36</v>
      </c>
      <c r="B3" s="281"/>
      <c r="C3" s="281"/>
      <c r="D3" s="281"/>
      <c r="E3" s="281"/>
      <c r="F3" s="281"/>
      <c r="G3" s="281"/>
      <c r="H3" s="281"/>
      <c r="I3" s="281"/>
      <c r="J3" s="282"/>
    </row>
    <row r="4" spans="1:13" ht="3.75" customHeight="1" thickBot="1" x14ac:dyDescent="0.25">
      <c r="A4" s="220"/>
      <c r="B4" s="18"/>
      <c r="C4" s="3"/>
      <c r="D4" s="3"/>
      <c r="E4" s="3"/>
      <c r="F4" s="3"/>
      <c r="G4" s="27"/>
      <c r="H4" s="27"/>
      <c r="I4" s="27"/>
      <c r="J4" s="221"/>
    </row>
    <row r="5" spans="1:13" ht="27" customHeight="1" x14ac:dyDescent="0.2">
      <c r="A5" s="283" t="str">
        <f>'Planilha Orçamentária'!A5:F5</f>
        <v>OBRA: Revitalização de uma praça, academia de ginástica e parque infantil, sendo a área total de 453,13m²</v>
      </c>
      <c r="B5" s="284"/>
      <c r="C5" s="284"/>
      <c r="D5" s="284"/>
      <c r="E5" s="284"/>
      <c r="F5" s="285"/>
      <c r="G5" s="28" t="s">
        <v>42</v>
      </c>
      <c r="H5" s="24">
        <f>'Planilha Orçamentária'!H5</f>
        <v>44057</v>
      </c>
      <c r="I5" s="29"/>
      <c r="J5" s="30"/>
    </row>
    <row r="6" spans="1:13" ht="20.100000000000001" customHeight="1" x14ac:dyDescent="0.2">
      <c r="A6" s="286" t="str">
        <f>'Planilha Orçamentária'!A6:E6</f>
        <v>Local: Entre as ruas Boganville e Rua das Samambaias, Bairro Recanto Verde - Muriaé - MG</v>
      </c>
      <c r="B6" s="287"/>
      <c r="C6" s="287"/>
      <c r="D6" s="287"/>
      <c r="E6" s="288"/>
      <c r="F6" s="289" t="s">
        <v>10</v>
      </c>
      <c r="G6" s="290"/>
      <c r="H6" s="290"/>
      <c r="I6" s="290"/>
      <c r="J6" s="291"/>
    </row>
    <row r="7" spans="1:13" ht="20.100000000000001" customHeight="1" x14ac:dyDescent="0.2">
      <c r="A7" s="286" t="str">
        <f>'Planilha Orçamentária'!A7:E7</f>
        <v xml:space="preserve">REFERÊNCIA: SETOP JANEIRO/2020 - SINAPI JUNHO/2020 </v>
      </c>
      <c r="B7" s="287"/>
      <c r="C7" s="287"/>
      <c r="D7" s="287"/>
      <c r="E7" s="288"/>
      <c r="F7" s="292" t="s">
        <v>8</v>
      </c>
      <c r="G7" s="294" t="s">
        <v>6</v>
      </c>
      <c r="H7" s="31" t="s">
        <v>12</v>
      </c>
      <c r="I7" s="31"/>
      <c r="J7" s="32" t="s">
        <v>7</v>
      </c>
    </row>
    <row r="8" spans="1:13" ht="20.100000000000001" customHeight="1" thickBot="1" x14ac:dyDescent="0.25">
      <c r="A8" s="296" t="str">
        <f>'Planilha Orçamentária'!A8:E8</f>
        <v>PRAZO DE EXECUÇÃO: 90 dias</v>
      </c>
      <c r="B8" s="297"/>
      <c r="C8" s="297"/>
      <c r="D8" s="297"/>
      <c r="E8" s="298"/>
      <c r="F8" s="293"/>
      <c r="G8" s="295"/>
      <c r="H8" s="33" t="s">
        <v>29</v>
      </c>
      <c r="I8" s="33"/>
      <c r="J8" s="34">
        <f>'Planilha Orçamentária'!J8</f>
        <v>0.25590000000000002</v>
      </c>
    </row>
    <row r="9" spans="1:13" ht="3.75" customHeight="1" thickBot="1" x14ac:dyDescent="0.25">
      <c r="A9" s="299"/>
      <c r="B9" s="300"/>
      <c r="C9" s="300"/>
      <c r="D9" s="300"/>
      <c r="E9" s="300"/>
      <c r="F9" s="300"/>
      <c r="G9" s="300"/>
      <c r="H9" s="300"/>
      <c r="I9" s="300"/>
      <c r="J9" s="301"/>
    </row>
    <row r="10" spans="1:13" s="48" customFormat="1" ht="39" customHeight="1" thickBot="1" x14ac:dyDescent="0.25">
      <c r="A10" s="1" t="s">
        <v>0</v>
      </c>
      <c r="B10" s="17" t="s">
        <v>30</v>
      </c>
      <c r="C10" s="17" t="s">
        <v>5</v>
      </c>
      <c r="D10" s="2" t="s">
        <v>1</v>
      </c>
      <c r="E10" s="2" t="s">
        <v>3</v>
      </c>
      <c r="F10" s="2" t="s">
        <v>2</v>
      </c>
      <c r="G10" s="302" t="s">
        <v>36</v>
      </c>
      <c r="H10" s="303"/>
      <c r="I10" s="303"/>
      <c r="J10" s="304"/>
      <c r="K10" s="47"/>
      <c r="M10" s="76"/>
    </row>
    <row r="11" spans="1:13" s="48" customFormat="1" x14ac:dyDescent="0.2">
      <c r="A11" s="201">
        <v>1</v>
      </c>
      <c r="B11" s="153"/>
      <c r="C11" s="154"/>
      <c r="D11" s="192" t="s">
        <v>44</v>
      </c>
      <c r="E11" s="153"/>
      <c r="F11" s="155"/>
      <c r="G11" s="305"/>
      <c r="H11" s="305"/>
      <c r="I11" s="305"/>
      <c r="J11" s="306"/>
      <c r="K11" s="47"/>
      <c r="M11" s="76"/>
    </row>
    <row r="12" spans="1:13" s="48" customFormat="1" ht="76.5" x14ac:dyDescent="0.2">
      <c r="A12" s="127" t="s">
        <v>34</v>
      </c>
      <c r="B12" s="141" t="s">
        <v>111</v>
      </c>
      <c r="C12" s="128" t="s">
        <v>112</v>
      </c>
      <c r="D12" s="129" t="s">
        <v>113</v>
      </c>
      <c r="E12" s="141" t="s">
        <v>47</v>
      </c>
      <c r="F12" s="130">
        <v>1</v>
      </c>
      <c r="G12" s="263">
        <v>1</v>
      </c>
      <c r="H12" s="263"/>
      <c r="I12" s="263"/>
      <c r="J12" s="264"/>
      <c r="K12" s="47"/>
      <c r="M12" s="76"/>
    </row>
    <row r="13" spans="1:13" s="48" customFormat="1" ht="38.25" x14ac:dyDescent="0.2">
      <c r="A13" s="127" t="s">
        <v>155</v>
      </c>
      <c r="B13" s="141" t="s">
        <v>111</v>
      </c>
      <c r="C13" s="141" t="s">
        <v>169</v>
      </c>
      <c r="D13" s="129" t="s">
        <v>167</v>
      </c>
      <c r="E13" s="141" t="s">
        <v>168</v>
      </c>
      <c r="F13" s="130">
        <v>1</v>
      </c>
      <c r="G13" s="263">
        <v>1</v>
      </c>
      <c r="H13" s="263"/>
      <c r="I13" s="263"/>
      <c r="J13" s="264"/>
      <c r="K13" s="47"/>
      <c r="M13" s="76"/>
    </row>
    <row r="14" spans="1:13" s="48" customFormat="1" ht="25.5" x14ac:dyDescent="0.2">
      <c r="A14" s="127" t="s">
        <v>114</v>
      </c>
      <c r="B14" s="141" t="s">
        <v>111</v>
      </c>
      <c r="C14" s="133" t="s">
        <v>120</v>
      </c>
      <c r="D14" s="129" t="s">
        <v>121</v>
      </c>
      <c r="E14" s="141" t="s">
        <v>122</v>
      </c>
      <c r="F14" s="130">
        <v>3</v>
      </c>
      <c r="G14" s="263">
        <v>3</v>
      </c>
      <c r="H14" s="263"/>
      <c r="I14" s="263"/>
      <c r="J14" s="264"/>
      <c r="K14" s="47"/>
      <c r="M14" s="76"/>
    </row>
    <row r="15" spans="1:13" s="48" customFormat="1" ht="38.25" x14ac:dyDescent="0.2">
      <c r="A15" s="127" t="s">
        <v>115</v>
      </c>
      <c r="B15" s="141" t="s">
        <v>94</v>
      </c>
      <c r="C15" s="128" t="s">
        <v>124</v>
      </c>
      <c r="D15" s="129" t="s">
        <v>125</v>
      </c>
      <c r="E15" s="141" t="s">
        <v>38</v>
      </c>
      <c r="F15" s="130">
        <v>10</v>
      </c>
      <c r="G15" s="265" t="s">
        <v>152</v>
      </c>
      <c r="H15" s="263"/>
      <c r="I15" s="263"/>
      <c r="J15" s="264"/>
      <c r="K15" s="47"/>
      <c r="M15" s="76"/>
    </row>
    <row r="16" spans="1:13" s="48" customFormat="1" ht="20.25" customHeight="1" x14ac:dyDescent="0.2">
      <c r="A16" s="127" t="s">
        <v>123</v>
      </c>
      <c r="B16" s="141" t="s">
        <v>111</v>
      </c>
      <c r="C16" s="128" t="s">
        <v>116</v>
      </c>
      <c r="D16" s="129" t="s">
        <v>117</v>
      </c>
      <c r="E16" s="141" t="s">
        <v>37</v>
      </c>
      <c r="F16" s="130">
        <v>98.5</v>
      </c>
      <c r="G16" s="266" t="s">
        <v>174</v>
      </c>
      <c r="H16" s="310"/>
      <c r="I16" s="310"/>
      <c r="J16" s="311"/>
      <c r="K16" s="47"/>
      <c r="M16" s="76"/>
    </row>
    <row r="17" spans="1:13" s="48" customFormat="1" x14ac:dyDescent="0.2">
      <c r="A17" s="201">
        <v>2</v>
      </c>
      <c r="B17" s="153"/>
      <c r="C17" s="154"/>
      <c r="D17" s="144" t="s">
        <v>178</v>
      </c>
      <c r="E17" s="153"/>
      <c r="F17" s="155"/>
      <c r="G17" s="261"/>
      <c r="H17" s="261"/>
      <c r="I17" s="261"/>
      <c r="J17" s="262"/>
      <c r="K17" s="47"/>
      <c r="M17" s="76"/>
    </row>
    <row r="18" spans="1:13" s="48" customFormat="1" ht="30.75" customHeight="1" x14ac:dyDescent="0.2">
      <c r="A18" s="202" t="s">
        <v>27</v>
      </c>
      <c r="B18" s="145" t="s">
        <v>111</v>
      </c>
      <c r="C18" s="146" t="s">
        <v>179</v>
      </c>
      <c r="D18" s="147" t="s">
        <v>180</v>
      </c>
      <c r="E18" s="145" t="s">
        <v>37</v>
      </c>
      <c r="F18" s="148">
        <v>153.31</v>
      </c>
      <c r="G18" s="307" t="s">
        <v>250</v>
      </c>
      <c r="H18" s="308"/>
      <c r="I18" s="308"/>
      <c r="J18" s="309"/>
      <c r="K18" s="47"/>
      <c r="M18" s="76"/>
    </row>
    <row r="19" spans="1:13" x14ac:dyDescent="0.2">
      <c r="A19" s="201">
        <v>3</v>
      </c>
      <c r="B19" s="153"/>
      <c r="C19" s="154"/>
      <c r="D19" s="192" t="s">
        <v>153</v>
      </c>
      <c r="E19" s="153"/>
      <c r="F19" s="155"/>
      <c r="G19" s="261"/>
      <c r="H19" s="261"/>
      <c r="I19" s="261"/>
      <c r="J19" s="262"/>
    </row>
    <row r="20" spans="1:13" s="48" customFormat="1" ht="51" x14ac:dyDescent="0.2">
      <c r="A20" s="127" t="s">
        <v>28</v>
      </c>
      <c r="B20" s="141" t="s">
        <v>94</v>
      </c>
      <c r="C20" s="128" t="s">
        <v>163</v>
      </c>
      <c r="D20" s="129" t="s">
        <v>164</v>
      </c>
      <c r="E20" s="159" t="s">
        <v>38</v>
      </c>
      <c r="F20" s="138">
        <v>95.55</v>
      </c>
      <c r="G20" s="265" t="s">
        <v>254</v>
      </c>
      <c r="H20" s="263"/>
      <c r="I20" s="263"/>
      <c r="J20" s="264"/>
      <c r="K20" s="47"/>
      <c r="M20" s="76"/>
    </row>
    <row r="21" spans="1:13" s="48" customFormat="1" ht="48.75" customHeight="1" x14ac:dyDescent="0.2">
      <c r="A21" s="127" t="s">
        <v>181</v>
      </c>
      <c r="B21" s="160" t="s">
        <v>94</v>
      </c>
      <c r="C21" s="134" t="s">
        <v>165</v>
      </c>
      <c r="D21" s="135" t="s">
        <v>166</v>
      </c>
      <c r="E21" s="160" t="s">
        <v>38</v>
      </c>
      <c r="F21" s="136">
        <v>75.150000000000006</v>
      </c>
      <c r="G21" s="266" t="s">
        <v>251</v>
      </c>
      <c r="H21" s="310"/>
      <c r="I21" s="310"/>
      <c r="J21" s="311"/>
      <c r="K21" s="47"/>
      <c r="M21" s="76"/>
    </row>
    <row r="22" spans="1:13" s="48" customFormat="1" ht="63.75" x14ac:dyDescent="0.2">
      <c r="A22" s="127" t="s">
        <v>182</v>
      </c>
      <c r="B22" s="141" t="s">
        <v>111</v>
      </c>
      <c r="C22" s="128" t="s">
        <v>118</v>
      </c>
      <c r="D22" s="129" t="s">
        <v>149</v>
      </c>
      <c r="E22" s="159" t="s">
        <v>38</v>
      </c>
      <c r="F22" s="138">
        <v>7.25</v>
      </c>
      <c r="G22" s="270" t="s">
        <v>253</v>
      </c>
      <c r="H22" s="271"/>
      <c r="I22" s="271"/>
      <c r="J22" s="272"/>
      <c r="K22" s="47"/>
      <c r="M22" s="76"/>
    </row>
    <row r="23" spans="1:13" s="48" customFormat="1" ht="75" customHeight="1" x14ac:dyDescent="0.2">
      <c r="A23" s="127" t="s">
        <v>183</v>
      </c>
      <c r="B23" s="141" t="s">
        <v>94</v>
      </c>
      <c r="C23" s="128" t="s">
        <v>170</v>
      </c>
      <c r="D23" s="129" t="s">
        <v>171</v>
      </c>
      <c r="E23" s="159" t="s">
        <v>126</v>
      </c>
      <c r="F23" s="138">
        <v>3.96</v>
      </c>
      <c r="G23" s="265" t="s">
        <v>252</v>
      </c>
      <c r="H23" s="263"/>
      <c r="I23" s="263"/>
      <c r="J23" s="264"/>
      <c r="K23" s="47"/>
      <c r="M23" s="76"/>
    </row>
    <row r="24" spans="1:13" x14ac:dyDescent="0.2">
      <c r="A24" s="201">
        <v>4</v>
      </c>
      <c r="B24" s="153"/>
      <c r="C24" s="154"/>
      <c r="D24" s="192" t="s">
        <v>186</v>
      </c>
      <c r="E24" s="153"/>
      <c r="F24" s="155"/>
      <c r="G24" s="261"/>
      <c r="H24" s="261"/>
      <c r="I24" s="261"/>
      <c r="J24" s="262"/>
    </row>
    <row r="25" spans="1:13" s="48" customFormat="1" ht="51" x14ac:dyDescent="0.2">
      <c r="A25" s="202" t="s">
        <v>23</v>
      </c>
      <c r="B25" s="145" t="s">
        <v>111</v>
      </c>
      <c r="C25" s="150" t="s">
        <v>187</v>
      </c>
      <c r="D25" s="147" t="s">
        <v>188</v>
      </c>
      <c r="E25" s="145" t="s">
        <v>37</v>
      </c>
      <c r="F25" s="148">
        <v>80</v>
      </c>
      <c r="G25" s="265" t="s">
        <v>249</v>
      </c>
      <c r="H25" s="263"/>
      <c r="I25" s="263"/>
      <c r="J25" s="264"/>
      <c r="K25" s="47"/>
      <c r="M25" s="76"/>
    </row>
    <row r="26" spans="1:13" s="48" customFormat="1" ht="25.5" x14ac:dyDescent="0.2">
      <c r="A26" s="202" t="s">
        <v>24</v>
      </c>
      <c r="B26" s="145" t="s">
        <v>111</v>
      </c>
      <c r="C26" s="150" t="s">
        <v>189</v>
      </c>
      <c r="D26" s="147" t="s">
        <v>190</v>
      </c>
      <c r="E26" s="145" t="s">
        <v>47</v>
      </c>
      <c r="F26" s="148">
        <v>4</v>
      </c>
      <c r="G26" s="263">
        <v>4</v>
      </c>
      <c r="H26" s="263"/>
      <c r="I26" s="263"/>
      <c r="J26" s="264"/>
      <c r="K26" s="47"/>
      <c r="M26" s="76"/>
    </row>
    <row r="27" spans="1:13" s="48" customFormat="1" ht="38.25" x14ac:dyDescent="0.2">
      <c r="A27" s="202" t="s">
        <v>197</v>
      </c>
      <c r="B27" s="145" t="s">
        <v>111</v>
      </c>
      <c r="C27" s="150" t="s">
        <v>191</v>
      </c>
      <c r="D27" s="147" t="s">
        <v>192</v>
      </c>
      <c r="E27" s="145" t="s">
        <v>37</v>
      </c>
      <c r="F27" s="148">
        <v>40</v>
      </c>
      <c r="G27" s="265" t="s">
        <v>256</v>
      </c>
      <c r="H27" s="263"/>
      <c r="I27" s="263"/>
      <c r="J27" s="264"/>
      <c r="K27" s="47"/>
      <c r="M27" s="76"/>
    </row>
    <row r="28" spans="1:13" s="48" customFormat="1" ht="76.5" x14ac:dyDescent="0.2">
      <c r="A28" s="202" t="s">
        <v>198</v>
      </c>
      <c r="B28" s="145" t="s">
        <v>128</v>
      </c>
      <c r="C28" s="157" t="s">
        <v>86</v>
      </c>
      <c r="D28" s="147" t="s">
        <v>193</v>
      </c>
      <c r="E28" s="145" t="s">
        <v>47</v>
      </c>
      <c r="F28" s="148">
        <v>4</v>
      </c>
      <c r="G28" s="263">
        <v>4</v>
      </c>
      <c r="H28" s="263"/>
      <c r="I28" s="263"/>
      <c r="J28" s="264"/>
      <c r="K28" s="47"/>
      <c r="M28" s="76"/>
    </row>
    <row r="29" spans="1:13" s="48" customFormat="1" ht="38.25" x14ac:dyDescent="0.2">
      <c r="A29" s="202" t="s">
        <v>199</v>
      </c>
      <c r="B29" s="145" t="s">
        <v>128</v>
      </c>
      <c r="C29" s="157" t="s">
        <v>98</v>
      </c>
      <c r="D29" s="147" t="s">
        <v>194</v>
      </c>
      <c r="E29" s="145" t="s">
        <v>47</v>
      </c>
      <c r="F29" s="148">
        <v>1</v>
      </c>
      <c r="G29" s="265">
        <v>1</v>
      </c>
      <c r="H29" s="263"/>
      <c r="I29" s="263"/>
      <c r="J29" s="264"/>
      <c r="K29" s="47"/>
      <c r="M29" s="76"/>
    </row>
    <row r="30" spans="1:13" s="48" customFormat="1" ht="38.25" x14ac:dyDescent="0.2">
      <c r="A30" s="202" t="s">
        <v>200</v>
      </c>
      <c r="B30" s="145" t="s">
        <v>111</v>
      </c>
      <c r="C30" s="150" t="s">
        <v>195</v>
      </c>
      <c r="D30" s="147" t="s">
        <v>196</v>
      </c>
      <c r="E30" s="145" t="s">
        <v>47</v>
      </c>
      <c r="F30" s="148">
        <v>4</v>
      </c>
      <c r="G30" s="263">
        <v>4</v>
      </c>
      <c r="H30" s="263"/>
      <c r="I30" s="263"/>
      <c r="J30" s="264"/>
      <c r="K30" s="47"/>
      <c r="M30" s="76"/>
    </row>
    <row r="31" spans="1:13" x14ac:dyDescent="0.2">
      <c r="A31" s="201">
        <v>5</v>
      </c>
      <c r="B31" s="153"/>
      <c r="C31" s="154"/>
      <c r="D31" s="192" t="s">
        <v>45</v>
      </c>
      <c r="E31" s="153"/>
      <c r="F31" s="155"/>
      <c r="G31" s="261"/>
      <c r="H31" s="261"/>
      <c r="I31" s="261"/>
      <c r="J31" s="262"/>
    </row>
    <row r="32" spans="1:13" s="117" customFormat="1" ht="69" customHeight="1" x14ac:dyDescent="0.2">
      <c r="A32" s="127" t="s">
        <v>33</v>
      </c>
      <c r="B32" s="141" t="s">
        <v>111</v>
      </c>
      <c r="C32" s="128" t="s">
        <v>127</v>
      </c>
      <c r="D32" s="129" t="s">
        <v>172</v>
      </c>
      <c r="E32" s="159" t="s">
        <v>37</v>
      </c>
      <c r="F32" s="138">
        <v>167.85</v>
      </c>
      <c r="G32" s="266" t="s">
        <v>248</v>
      </c>
      <c r="H32" s="267"/>
      <c r="I32" s="267"/>
      <c r="J32" s="268"/>
    </row>
    <row r="33" spans="1:13" x14ac:dyDescent="0.2">
      <c r="A33" s="201">
        <v>6</v>
      </c>
      <c r="B33" s="153"/>
      <c r="C33" s="154"/>
      <c r="D33" s="192" t="s">
        <v>46</v>
      </c>
      <c r="E33" s="153"/>
      <c r="F33" s="155"/>
      <c r="G33" s="261"/>
      <c r="H33" s="261"/>
      <c r="I33" s="261"/>
      <c r="J33" s="262"/>
    </row>
    <row r="34" spans="1:13" s="11" customFormat="1" ht="66" customHeight="1" x14ac:dyDescent="0.2">
      <c r="A34" s="127" t="s">
        <v>31</v>
      </c>
      <c r="B34" s="141" t="s">
        <v>111</v>
      </c>
      <c r="C34" s="128" t="s">
        <v>119</v>
      </c>
      <c r="D34" s="143" t="s">
        <v>173</v>
      </c>
      <c r="E34" s="141" t="s">
        <v>47</v>
      </c>
      <c r="F34" s="142">
        <v>11</v>
      </c>
      <c r="G34" s="269">
        <v>11</v>
      </c>
      <c r="H34" s="267"/>
      <c r="I34" s="267"/>
      <c r="J34" s="268"/>
    </row>
    <row r="35" spans="1:13" s="11" customFormat="1" ht="27.75" customHeight="1" x14ac:dyDescent="0.2">
      <c r="A35" s="127" t="s">
        <v>150</v>
      </c>
      <c r="B35" s="141" t="s">
        <v>111</v>
      </c>
      <c r="C35" s="151" t="s">
        <v>162</v>
      </c>
      <c r="D35" s="152" t="s">
        <v>161</v>
      </c>
      <c r="E35" s="141" t="s">
        <v>37</v>
      </c>
      <c r="F35" s="138">
        <v>13.37</v>
      </c>
      <c r="G35" s="266" t="s">
        <v>247</v>
      </c>
      <c r="H35" s="267"/>
      <c r="I35" s="267"/>
      <c r="J35" s="268"/>
    </row>
    <row r="36" spans="1:13" s="11" customFormat="1" ht="42" customHeight="1" x14ac:dyDescent="0.2">
      <c r="A36" s="127" t="s">
        <v>156</v>
      </c>
      <c r="B36" s="141" t="s">
        <v>111</v>
      </c>
      <c r="C36" s="142" t="s">
        <v>234</v>
      </c>
      <c r="D36" s="143" t="s">
        <v>235</v>
      </c>
      <c r="E36" s="141" t="s">
        <v>37</v>
      </c>
      <c r="F36" s="138">
        <v>13.37</v>
      </c>
      <c r="G36" s="263">
        <v>13.37</v>
      </c>
      <c r="H36" s="263"/>
      <c r="I36" s="263"/>
      <c r="J36" s="264"/>
    </row>
    <row r="37" spans="1:13" x14ac:dyDescent="0.2">
      <c r="A37" s="201">
        <v>7</v>
      </c>
      <c r="B37" s="153"/>
      <c r="C37" s="154"/>
      <c r="D37" s="192" t="s">
        <v>48</v>
      </c>
      <c r="E37" s="153"/>
      <c r="F37" s="155"/>
      <c r="G37" s="261"/>
      <c r="H37" s="261"/>
      <c r="I37" s="261"/>
      <c r="J37" s="262"/>
    </row>
    <row r="38" spans="1:13" s="156" customFormat="1" ht="39.75" customHeight="1" x14ac:dyDescent="0.2">
      <c r="A38" s="127" t="s">
        <v>35</v>
      </c>
      <c r="B38" s="141" t="s">
        <v>111</v>
      </c>
      <c r="C38" s="142" t="s">
        <v>160</v>
      </c>
      <c r="D38" s="143" t="s">
        <v>159</v>
      </c>
      <c r="E38" s="159" t="s">
        <v>38</v>
      </c>
      <c r="F38" s="138">
        <v>285.52999999999997</v>
      </c>
      <c r="G38" s="265" t="s">
        <v>246</v>
      </c>
      <c r="H38" s="263"/>
      <c r="I38" s="263"/>
      <c r="J38" s="264"/>
    </row>
    <row r="39" spans="1:13" x14ac:dyDescent="0.2">
      <c r="A39" s="201">
        <v>8</v>
      </c>
      <c r="B39" s="153"/>
      <c r="C39" s="154"/>
      <c r="D39" s="192" t="s">
        <v>154</v>
      </c>
      <c r="E39" s="153"/>
      <c r="F39" s="155"/>
      <c r="G39" s="261"/>
      <c r="H39" s="261"/>
      <c r="I39" s="261"/>
      <c r="J39" s="262"/>
    </row>
    <row r="40" spans="1:13" s="11" customFormat="1" ht="19.5" customHeight="1" x14ac:dyDescent="0.2">
      <c r="A40" s="127" t="s">
        <v>201</v>
      </c>
      <c r="B40" s="141" t="s">
        <v>128</v>
      </c>
      <c r="C40" s="128" t="s">
        <v>103</v>
      </c>
      <c r="D40" s="129" t="s">
        <v>148</v>
      </c>
      <c r="E40" s="159" t="s">
        <v>47</v>
      </c>
      <c r="F40" s="138">
        <v>1</v>
      </c>
      <c r="G40" s="263">
        <v>1</v>
      </c>
      <c r="H40" s="263"/>
      <c r="I40" s="263"/>
      <c r="J40" s="264"/>
    </row>
    <row r="41" spans="1:13" s="11" customFormat="1" ht="15.75" customHeight="1" x14ac:dyDescent="0.2">
      <c r="A41" s="127" t="s">
        <v>202</v>
      </c>
      <c r="B41" s="141" t="s">
        <v>128</v>
      </c>
      <c r="C41" s="128" t="s">
        <v>105</v>
      </c>
      <c r="D41" s="129" t="s">
        <v>131</v>
      </c>
      <c r="E41" s="159" t="s">
        <v>47</v>
      </c>
      <c r="F41" s="138">
        <v>1</v>
      </c>
      <c r="G41" s="263">
        <v>1</v>
      </c>
      <c r="H41" s="263"/>
      <c r="I41" s="263"/>
      <c r="J41" s="264"/>
    </row>
    <row r="42" spans="1:13" s="11" customFormat="1" ht="14.25" customHeight="1" x14ac:dyDescent="0.2">
      <c r="A42" s="127" t="s">
        <v>203</v>
      </c>
      <c r="B42" s="141" t="s">
        <v>128</v>
      </c>
      <c r="C42" s="128" t="s">
        <v>106</v>
      </c>
      <c r="D42" s="129" t="s">
        <v>141</v>
      </c>
      <c r="E42" s="159" t="s">
        <v>47</v>
      </c>
      <c r="F42" s="138">
        <v>2</v>
      </c>
      <c r="G42" s="263">
        <v>2</v>
      </c>
      <c r="H42" s="263"/>
      <c r="I42" s="263"/>
      <c r="J42" s="264"/>
    </row>
    <row r="43" spans="1:13" ht="17.25" customHeight="1" x14ac:dyDescent="0.2">
      <c r="A43" s="127" t="s">
        <v>205</v>
      </c>
      <c r="B43" s="141" t="s">
        <v>128</v>
      </c>
      <c r="C43" s="128" t="s">
        <v>107</v>
      </c>
      <c r="D43" s="129" t="s">
        <v>158</v>
      </c>
      <c r="E43" s="159" t="s">
        <v>47</v>
      </c>
      <c r="F43" s="138">
        <v>1</v>
      </c>
      <c r="G43" s="263">
        <v>1</v>
      </c>
      <c r="H43" s="263"/>
      <c r="I43" s="263"/>
      <c r="J43" s="264"/>
      <c r="K43" s="41"/>
      <c r="M43" s="41"/>
    </row>
    <row r="44" spans="1:13" s="11" customFormat="1" x14ac:dyDescent="0.2">
      <c r="A44" s="127" t="s">
        <v>204</v>
      </c>
      <c r="B44" s="141" t="s">
        <v>128</v>
      </c>
      <c r="C44" s="128" t="s">
        <v>108</v>
      </c>
      <c r="D44" s="129" t="s">
        <v>132</v>
      </c>
      <c r="E44" s="159" t="s">
        <v>47</v>
      </c>
      <c r="F44" s="138">
        <v>1</v>
      </c>
      <c r="G44" s="263">
        <v>1</v>
      </c>
      <c r="H44" s="263"/>
      <c r="I44" s="263"/>
      <c r="J44" s="264"/>
    </row>
    <row r="45" spans="1:13" ht="25.5" x14ac:dyDescent="0.2">
      <c r="A45" s="127" t="s">
        <v>206</v>
      </c>
      <c r="B45" s="141" t="s">
        <v>128</v>
      </c>
      <c r="C45" s="128" t="s">
        <v>109</v>
      </c>
      <c r="D45" s="186" t="s">
        <v>185</v>
      </c>
      <c r="E45" s="141" t="s">
        <v>47</v>
      </c>
      <c r="F45" s="130">
        <v>2</v>
      </c>
      <c r="G45" s="263">
        <v>2</v>
      </c>
      <c r="H45" s="263"/>
      <c r="I45" s="263"/>
      <c r="J45" s="264"/>
      <c r="K45" s="41"/>
      <c r="M45" s="41"/>
    </row>
    <row r="46" spans="1:13" x14ac:dyDescent="0.2">
      <c r="A46" s="201">
        <v>9</v>
      </c>
      <c r="B46" s="153"/>
      <c r="C46" s="154"/>
      <c r="D46" s="192" t="s">
        <v>184</v>
      </c>
      <c r="E46" s="153"/>
      <c r="F46" s="155"/>
      <c r="G46" s="261"/>
      <c r="H46" s="261"/>
      <c r="I46" s="261"/>
      <c r="J46" s="262"/>
    </row>
    <row r="47" spans="1:13" ht="76.5" x14ac:dyDescent="0.2">
      <c r="A47" s="127" t="s">
        <v>207</v>
      </c>
      <c r="B47" s="141" t="s">
        <v>111</v>
      </c>
      <c r="C47" s="158" t="s">
        <v>241</v>
      </c>
      <c r="D47" s="143" t="s">
        <v>240</v>
      </c>
      <c r="E47" s="141" t="s">
        <v>47</v>
      </c>
      <c r="F47" s="187">
        <v>1</v>
      </c>
      <c r="G47" s="263">
        <v>1</v>
      </c>
      <c r="H47" s="263"/>
      <c r="I47" s="263"/>
      <c r="J47" s="264"/>
    </row>
    <row r="48" spans="1:13" ht="76.5" x14ac:dyDescent="0.2">
      <c r="A48" s="127" t="s">
        <v>208</v>
      </c>
      <c r="B48" s="141" t="s">
        <v>111</v>
      </c>
      <c r="C48" s="141" t="s">
        <v>239</v>
      </c>
      <c r="D48" s="143" t="s">
        <v>238</v>
      </c>
      <c r="E48" s="141" t="s">
        <v>47</v>
      </c>
      <c r="F48" s="187">
        <v>1</v>
      </c>
      <c r="G48" s="263">
        <v>1</v>
      </c>
      <c r="H48" s="263"/>
      <c r="I48" s="263"/>
      <c r="J48" s="264"/>
    </row>
    <row r="49" spans="1:10" ht="76.5" x14ac:dyDescent="0.2">
      <c r="A49" s="127" t="s">
        <v>209</v>
      </c>
      <c r="B49" s="141" t="s">
        <v>111</v>
      </c>
      <c r="C49" s="141" t="s">
        <v>237</v>
      </c>
      <c r="D49" s="143" t="s">
        <v>236</v>
      </c>
      <c r="E49" s="141" t="s">
        <v>47</v>
      </c>
      <c r="F49" s="187">
        <v>1</v>
      </c>
      <c r="G49" s="263">
        <v>1</v>
      </c>
      <c r="H49" s="263"/>
      <c r="I49" s="263"/>
      <c r="J49" s="264"/>
    </row>
    <row r="50" spans="1:10" x14ac:dyDescent="0.2">
      <c r="A50" s="201">
        <v>10</v>
      </c>
      <c r="B50" s="153"/>
      <c r="C50" s="154"/>
      <c r="D50" s="192" t="s">
        <v>49</v>
      </c>
      <c r="E50" s="153"/>
      <c r="F50" s="155"/>
      <c r="G50" s="261"/>
      <c r="H50" s="261"/>
      <c r="I50" s="261"/>
      <c r="J50" s="262"/>
    </row>
    <row r="51" spans="1:10" ht="15" x14ac:dyDescent="0.2">
      <c r="A51" s="127" t="s">
        <v>210</v>
      </c>
      <c r="B51" s="141" t="s">
        <v>128</v>
      </c>
      <c r="C51" s="128" t="s">
        <v>151</v>
      </c>
      <c r="D51" s="227" t="s">
        <v>255</v>
      </c>
      <c r="E51" s="159" t="s">
        <v>38</v>
      </c>
      <c r="F51" s="138">
        <v>456.13</v>
      </c>
      <c r="G51" s="265" t="s">
        <v>245</v>
      </c>
      <c r="H51" s="263"/>
      <c r="I51" s="263"/>
      <c r="J51" s="264"/>
    </row>
    <row r="52" spans="1:10" x14ac:dyDescent="0.2">
      <c r="A52" s="4"/>
      <c r="B52" s="5"/>
      <c r="C52" s="19"/>
      <c r="D52" s="5"/>
      <c r="E52" s="161"/>
      <c r="F52" s="5"/>
      <c r="G52" s="5"/>
      <c r="H52" s="5"/>
      <c r="I52" s="5"/>
      <c r="J52" s="37"/>
    </row>
    <row r="53" spans="1:10" ht="30" customHeight="1" x14ac:dyDescent="0.2">
      <c r="A53" s="4"/>
      <c r="B53" s="5"/>
      <c r="C53" s="49"/>
      <c r="D53" s="51"/>
      <c r="E53" s="161"/>
      <c r="F53" s="6"/>
      <c r="G53" s="38"/>
      <c r="H53" s="10"/>
      <c r="I53" s="9"/>
      <c r="J53" s="21"/>
    </row>
    <row r="54" spans="1:10" x14ac:dyDescent="0.2">
      <c r="A54" s="7"/>
      <c r="B54" s="9"/>
      <c r="C54" s="52"/>
      <c r="D54" s="123" t="s">
        <v>176</v>
      </c>
      <c r="E54" s="162"/>
      <c r="F54" s="259" t="s">
        <v>25</v>
      </c>
      <c r="G54" s="259"/>
      <c r="H54" s="259"/>
      <c r="I54" s="123"/>
      <c r="J54" s="37"/>
    </row>
    <row r="55" spans="1:10" x14ac:dyDescent="0.2">
      <c r="A55" s="7"/>
      <c r="B55" s="9"/>
      <c r="C55" s="20"/>
      <c r="D55" s="205" t="s">
        <v>177</v>
      </c>
      <c r="E55" s="162"/>
      <c r="F55" s="259" t="s">
        <v>26</v>
      </c>
      <c r="G55" s="259"/>
      <c r="H55" s="259"/>
      <c r="I55" s="123"/>
      <c r="J55" s="37"/>
    </row>
    <row r="56" spans="1:10" x14ac:dyDescent="0.2">
      <c r="A56" s="228" t="s">
        <v>104</v>
      </c>
      <c r="B56" s="229"/>
      <c r="C56" s="229"/>
      <c r="D56" s="229"/>
      <c r="E56" s="229"/>
      <c r="F56" s="229"/>
      <c r="G56" s="229"/>
      <c r="H56" s="229"/>
      <c r="I56" s="229"/>
      <c r="J56" s="230"/>
    </row>
    <row r="57" spans="1:10" ht="40.5" customHeight="1" thickBot="1" x14ac:dyDescent="0.25">
      <c r="A57" s="231"/>
      <c r="B57" s="232"/>
      <c r="C57" s="232"/>
      <c r="D57" s="232"/>
      <c r="E57" s="232"/>
      <c r="F57" s="232"/>
      <c r="G57" s="232"/>
      <c r="H57" s="232"/>
      <c r="I57" s="232"/>
      <c r="J57" s="233"/>
    </row>
  </sheetData>
  <mergeCells count="57">
    <mergeCell ref="G16:J16"/>
    <mergeCell ref="G30:J30"/>
    <mergeCell ref="G27:J27"/>
    <mergeCell ref="G11:J11"/>
    <mergeCell ref="G14:J14"/>
    <mergeCell ref="G33:J33"/>
    <mergeCell ref="G31:J31"/>
    <mergeCell ref="G25:J25"/>
    <mergeCell ref="G26:J26"/>
    <mergeCell ref="G28:J28"/>
    <mergeCell ref="G29:J29"/>
    <mergeCell ref="G23:J23"/>
    <mergeCell ref="G24:J24"/>
    <mergeCell ref="G12:J12"/>
    <mergeCell ref="G17:J17"/>
    <mergeCell ref="G18:J18"/>
    <mergeCell ref="G20:J20"/>
    <mergeCell ref="G13:J13"/>
    <mergeCell ref="G15:J15"/>
    <mergeCell ref="G43:J43"/>
    <mergeCell ref="G44:J44"/>
    <mergeCell ref="G45:J45"/>
    <mergeCell ref="A1:B1"/>
    <mergeCell ref="D1:J1"/>
    <mergeCell ref="A2:J2"/>
    <mergeCell ref="A3:J3"/>
    <mergeCell ref="A5:F5"/>
    <mergeCell ref="A6:E6"/>
    <mergeCell ref="F6:J6"/>
    <mergeCell ref="A7:E7"/>
    <mergeCell ref="F7:F8"/>
    <mergeCell ref="G7:G8"/>
    <mergeCell ref="A8:E8"/>
    <mergeCell ref="A9:J9"/>
    <mergeCell ref="G10:J10"/>
    <mergeCell ref="G19:J19"/>
    <mergeCell ref="G39:J39"/>
    <mergeCell ref="G40:J40"/>
    <mergeCell ref="G41:J41"/>
    <mergeCell ref="G42:J42"/>
    <mergeCell ref="G35:J35"/>
    <mergeCell ref="G34:J34"/>
    <mergeCell ref="G37:J37"/>
    <mergeCell ref="G38:J38"/>
    <mergeCell ref="G36:J36"/>
    <mergeCell ref="G32:J32"/>
    <mergeCell ref="G22:J22"/>
    <mergeCell ref="G21:J21"/>
    <mergeCell ref="G46:J46"/>
    <mergeCell ref="F54:H54"/>
    <mergeCell ref="F55:H55"/>
    <mergeCell ref="A56:J57"/>
    <mergeCell ref="G48:J48"/>
    <mergeCell ref="G49:J49"/>
    <mergeCell ref="G50:J50"/>
    <mergeCell ref="G51:J51"/>
    <mergeCell ref="G47:J47"/>
  </mergeCells>
  <printOptions horizontalCentered="1"/>
  <pageMargins left="0" right="0" top="0" bottom="0" header="0" footer="0"/>
  <pageSetup paperSize="9" scale="64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opLeftCell="A13" zoomScaleNormal="100" zoomScaleSheetLayoutView="100" workbookViewId="0">
      <selection activeCell="E29" sqref="E29"/>
    </sheetView>
  </sheetViews>
  <sheetFormatPr defaultRowHeight="12.75" x14ac:dyDescent="0.2"/>
  <cols>
    <col min="1" max="1" width="10.5703125" style="60" customWidth="1"/>
    <col min="2" max="2" width="43.85546875" style="60" customWidth="1"/>
    <col min="3" max="3" width="14.42578125" style="61" customWidth="1"/>
    <col min="4" max="4" width="13.28515625" style="61" customWidth="1"/>
    <col min="5" max="5" width="13.7109375" style="60" customWidth="1"/>
    <col min="6" max="6" width="13.28515625" style="60" customWidth="1"/>
    <col min="7" max="7" width="13.42578125" style="60" customWidth="1"/>
    <col min="8" max="16384" width="9.140625" style="60"/>
  </cols>
  <sheetData>
    <row r="1" spans="1:7" ht="80.099999999999994" customHeight="1" thickBot="1" x14ac:dyDescent="0.25">
      <c r="A1" s="57"/>
      <c r="B1" s="58"/>
      <c r="C1" s="59"/>
      <c r="D1" s="59"/>
      <c r="E1" s="59"/>
      <c r="F1" s="59"/>
      <c r="G1" s="105"/>
    </row>
    <row r="2" spans="1:7" ht="4.5" customHeight="1" thickBot="1" x14ac:dyDescent="0.25">
      <c r="A2" s="217"/>
      <c r="B2" s="218"/>
      <c r="C2" s="36"/>
      <c r="D2" s="36"/>
      <c r="E2" s="36"/>
      <c r="F2" s="36"/>
      <c r="G2" s="219"/>
    </row>
    <row r="3" spans="1:7" ht="18" customHeight="1" x14ac:dyDescent="0.2">
      <c r="A3" s="317" t="s">
        <v>13</v>
      </c>
      <c r="B3" s="318"/>
      <c r="C3" s="318"/>
      <c r="D3" s="318"/>
      <c r="E3" s="318"/>
      <c r="F3" s="318"/>
      <c r="G3" s="319"/>
    </row>
    <row r="4" spans="1:7" ht="27.75" customHeight="1" x14ac:dyDescent="0.2">
      <c r="A4" s="322" t="str">
        <f>'Planilha Orçamentária'!A5:F5</f>
        <v>OBRA: Revitalização de uma praça, academia de ginástica e parque infantil, sendo a área total de 453,13m²</v>
      </c>
      <c r="B4" s="323"/>
      <c r="C4" s="323"/>
      <c r="D4" s="324"/>
      <c r="E4" s="23" t="s">
        <v>50</v>
      </c>
      <c r="F4" s="24">
        <f>'Planilha Orçamentária'!H5</f>
        <v>44057</v>
      </c>
      <c r="G4" s="22"/>
    </row>
    <row r="5" spans="1:7" ht="18" customHeight="1" x14ac:dyDescent="0.2">
      <c r="A5" s="325" t="str">
        <f>'Planilha Orçamentária'!A6:E6</f>
        <v>Local: Entre as ruas Boganville e Rua das Samambaias, Bairro Recanto Verde - Muriaé - MG</v>
      </c>
      <c r="B5" s="326"/>
      <c r="C5" s="326"/>
      <c r="D5" s="326"/>
      <c r="E5" s="320" t="s">
        <v>157</v>
      </c>
      <c r="F5" s="320"/>
      <c r="G5" s="321"/>
    </row>
    <row r="6" spans="1:7" ht="36" customHeight="1" x14ac:dyDescent="0.2">
      <c r="A6" s="12" t="s">
        <v>0</v>
      </c>
      <c r="B6" s="13" t="s">
        <v>14</v>
      </c>
      <c r="C6" s="14" t="s">
        <v>15</v>
      </c>
      <c r="D6" s="14" t="s">
        <v>16</v>
      </c>
      <c r="E6" s="15" t="s">
        <v>17</v>
      </c>
      <c r="F6" s="15" t="s">
        <v>18</v>
      </c>
      <c r="G6" s="16" t="s">
        <v>19</v>
      </c>
    </row>
    <row r="7" spans="1:7" ht="14.25" customHeight="1" x14ac:dyDescent="0.2">
      <c r="A7" s="312">
        <v>1</v>
      </c>
      <c r="B7" s="313" t="str">
        <f>'Planilha Orçamentária'!D11</f>
        <v>SERVIÇOS PRELIMINARES</v>
      </c>
      <c r="C7" s="69" t="s">
        <v>20</v>
      </c>
      <c r="D7" s="70" t="e">
        <f>ROUND(D8/$D$28,4)</f>
        <v>#DIV/0!</v>
      </c>
      <c r="E7" s="70">
        <v>1</v>
      </c>
      <c r="F7" s="70"/>
      <c r="G7" s="71"/>
    </row>
    <row r="8" spans="1:7" ht="14.25" customHeight="1" x14ac:dyDescent="0.2">
      <c r="A8" s="312"/>
      <c r="B8" s="313"/>
      <c r="C8" s="69" t="s">
        <v>21</v>
      </c>
      <c r="D8" s="72">
        <f>'Planilha Orçamentária'!J11</f>
        <v>0</v>
      </c>
      <c r="E8" s="72">
        <f>E7*$D$8</f>
        <v>0</v>
      </c>
      <c r="F8" s="72">
        <f>F7*$D$8</f>
        <v>0</v>
      </c>
      <c r="G8" s="100">
        <f>G7*$D$8</f>
        <v>0</v>
      </c>
    </row>
    <row r="9" spans="1:7" ht="14.25" customHeight="1" x14ac:dyDescent="0.2">
      <c r="A9" s="312">
        <v>2</v>
      </c>
      <c r="B9" s="313" t="str">
        <f>'Planilha Orçamentária'!D17</f>
        <v xml:space="preserve">DEMOLIÇÕES E REMOÇÕES </v>
      </c>
      <c r="C9" s="69" t="s">
        <v>20</v>
      </c>
      <c r="D9" s="70" t="e">
        <f>ROUND(D10/$D$28,4)</f>
        <v>#DIV/0!</v>
      </c>
      <c r="E9" s="70">
        <v>1</v>
      </c>
      <c r="F9" s="70"/>
      <c r="G9" s="71"/>
    </row>
    <row r="10" spans="1:7" ht="14.25" customHeight="1" x14ac:dyDescent="0.2">
      <c r="A10" s="312"/>
      <c r="B10" s="313"/>
      <c r="C10" s="69" t="s">
        <v>21</v>
      </c>
      <c r="D10" s="72">
        <f>'Planilha Orçamentária'!J17</f>
        <v>0</v>
      </c>
      <c r="E10" s="72">
        <f>E9*$D$10</f>
        <v>0</v>
      </c>
      <c r="F10" s="72">
        <f>F9*$D$8</f>
        <v>0</v>
      </c>
      <c r="G10" s="100">
        <f>G9*$D$8</f>
        <v>0</v>
      </c>
    </row>
    <row r="11" spans="1:7" ht="14.25" customHeight="1" x14ac:dyDescent="0.2">
      <c r="A11" s="312">
        <v>3</v>
      </c>
      <c r="B11" s="313" t="str">
        <f>'Planilha Orçamentária'!D19</f>
        <v>PISO</v>
      </c>
      <c r="C11" s="69" t="s">
        <v>20</v>
      </c>
      <c r="D11" s="70" t="e">
        <f>ROUND(D12/$D$28,4)</f>
        <v>#DIV/0!</v>
      </c>
      <c r="E11" s="70">
        <v>1</v>
      </c>
      <c r="F11" s="70"/>
      <c r="G11" s="71"/>
    </row>
    <row r="12" spans="1:7" ht="14.25" customHeight="1" x14ac:dyDescent="0.2">
      <c r="A12" s="312"/>
      <c r="B12" s="313"/>
      <c r="C12" s="69" t="s">
        <v>21</v>
      </c>
      <c r="D12" s="72">
        <f>'Planilha Orçamentária'!J19</f>
        <v>0</v>
      </c>
      <c r="E12" s="72">
        <f>E11*$D$12</f>
        <v>0</v>
      </c>
      <c r="F12" s="72">
        <f>F11*$D$12</f>
        <v>0</v>
      </c>
      <c r="G12" s="100">
        <f>G11*$D$12</f>
        <v>0</v>
      </c>
    </row>
    <row r="13" spans="1:7" ht="14.25" customHeight="1" x14ac:dyDescent="0.2">
      <c r="A13" s="312">
        <v>4</v>
      </c>
      <c r="B13" s="313" t="str">
        <f>'Planilha Orçamentária'!D24</f>
        <v>INSTALAÇÃO ELÉTRICA</v>
      </c>
      <c r="C13" s="69" t="s">
        <v>20</v>
      </c>
      <c r="D13" s="70" t="e">
        <f>ROUND(D14/$D$28,4)</f>
        <v>#DIV/0!</v>
      </c>
      <c r="E13" s="70">
        <v>0.5</v>
      </c>
      <c r="F13" s="70">
        <v>0.5</v>
      </c>
      <c r="G13" s="71"/>
    </row>
    <row r="14" spans="1:7" ht="14.25" customHeight="1" x14ac:dyDescent="0.2">
      <c r="A14" s="312"/>
      <c r="B14" s="313"/>
      <c r="C14" s="69" t="s">
        <v>21</v>
      </c>
      <c r="D14" s="72">
        <f>'Planilha Orçamentária'!J24</f>
        <v>0</v>
      </c>
      <c r="E14" s="72">
        <f>E13*$D$14</f>
        <v>0</v>
      </c>
      <c r="F14" s="72">
        <f>F13*$D$14</f>
        <v>0</v>
      </c>
      <c r="G14" s="100">
        <f>G13*$D$14</f>
        <v>0</v>
      </c>
    </row>
    <row r="15" spans="1:7" ht="14.25" customHeight="1" x14ac:dyDescent="0.2">
      <c r="A15" s="312">
        <v>5</v>
      </c>
      <c r="B15" s="316" t="str">
        <f>'Planilha Orçamentária'!D31</f>
        <v>URBANIZAÇÃO</v>
      </c>
      <c r="C15" s="69" t="s">
        <v>20</v>
      </c>
      <c r="D15" s="70" t="e">
        <f>ROUND(D16/$D$28,4)</f>
        <v>#DIV/0!</v>
      </c>
      <c r="E15" s="70">
        <v>0.5</v>
      </c>
      <c r="F15" s="70">
        <v>0.5</v>
      </c>
      <c r="G15" s="71"/>
    </row>
    <row r="16" spans="1:7" ht="14.25" customHeight="1" x14ac:dyDescent="0.2">
      <c r="A16" s="312"/>
      <c r="B16" s="313"/>
      <c r="C16" s="69" t="s">
        <v>21</v>
      </c>
      <c r="D16" s="72">
        <f>'Planilha Orçamentária'!J31</f>
        <v>0</v>
      </c>
      <c r="E16" s="72">
        <f>E15*$D$16</f>
        <v>0</v>
      </c>
      <c r="F16" s="72">
        <f>F15*$D$16</f>
        <v>0</v>
      </c>
      <c r="G16" s="100">
        <f>G15*$D$16</f>
        <v>0</v>
      </c>
    </row>
    <row r="17" spans="1:8" ht="14.25" customHeight="1" x14ac:dyDescent="0.2">
      <c r="A17" s="312">
        <v>6</v>
      </c>
      <c r="B17" s="314" t="str">
        <f>'Planilha Orçamentária'!D33</f>
        <v>COMPLEMENTOS</v>
      </c>
      <c r="C17" s="69" t="s">
        <v>20</v>
      </c>
      <c r="D17" s="70" t="e">
        <f>ROUND(D18/$D$28,4)</f>
        <v>#DIV/0!</v>
      </c>
      <c r="E17" s="70">
        <v>0.5</v>
      </c>
      <c r="F17" s="70">
        <v>0.5</v>
      </c>
      <c r="G17" s="71"/>
    </row>
    <row r="18" spans="1:8" ht="14.25" customHeight="1" x14ac:dyDescent="0.2">
      <c r="A18" s="312"/>
      <c r="B18" s="315"/>
      <c r="C18" s="69" t="s">
        <v>21</v>
      </c>
      <c r="D18" s="72">
        <f>'Planilha Orçamentária'!J33</f>
        <v>0</v>
      </c>
      <c r="E18" s="72">
        <f>E17*$D$18</f>
        <v>0</v>
      </c>
      <c r="F18" s="72">
        <f>F17*$D$18</f>
        <v>0</v>
      </c>
      <c r="G18" s="100">
        <f>G17*$D$18</f>
        <v>0</v>
      </c>
    </row>
    <row r="19" spans="1:8" ht="14.25" customHeight="1" x14ac:dyDescent="0.2">
      <c r="A19" s="312">
        <v>7</v>
      </c>
      <c r="B19" s="313" t="str">
        <f>'Planilha Orçamentária'!D37</f>
        <v>PAISAGISMO</v>
      </c>
      <c r="C19" s="69" t="s">
        <v>20</v>
      </c>
      <c r="D19" s="70" t="e">
        <f>ROUND(D20/$D$28,4)</f>
        <v>#DIV/0!</v>
      </c>
      <c r="E19" s="70"/>
      <c r="F19" s="70">
        <v>0.5</v>
      </c>
      <c r="G19" s="71">
        <v>0.5</v>
      </c>
    </row>
    <row r="20" spans="1:8" ht="14.25" customHeight="1" x14ac:dyDescent="0.2">
      <c r="A20" s="312"/>
      <c r="B20" s="313"/>
      <c r="C20" s="69" t="s">
        <v>21</v>
      </c>
      <c r="D20" s="72">
        <f>'Planilha Orçamentária'!J37</f>
        <v>0</v>
      </c>
      <c r="E20" s="72">
        <f>E19*$D$20</f>
        <v>0</v>
      </c>
      <c r="F20" s="72">
        <f>F19*$D$20</f>
        <v>0</v>
      </c>
      <c r="G20" s="100">
        <f>G19*$D$20</f>
        <v>0</v>
      </c>
    </row>
    <row r="21" spans="1:8" ht="14.25" customHeight="1" x14ac:dyDescent="0.2">
      <c r="A21" s="312">
        <v>8</v>
      </c>
      <c r="B21" s="314" t="str">
        <f>'Planilha Orçamentária'!D39</f>
        <v>EQUIPAMENTOS DE GINÁSTICA E ESPORTIVOS</v>
      </c>
      <c r="C21" s="69" t="s">
        <v>20</v>
      </c>
      <c r="D21" s="70" t="e">
        <f>ROUND(D22/$D$28,4)</f>
        <v>#DIV/0!</v>
      </c>
      <c r="E21" s="70">
        <v>0.5</v>
      </c>
      <c r="F21" s="70">
        <v>0.5</v>
      </c>
      <c r="G21" s="71"/>
    </row>
    <row r="22" spans="1:8" ht="14.25" customHeight="1" x14ac:dyDescent="0.2">
      <c r="A22" s="312"/>
      <c r="B22" s="315"/>
      <c r="C22" s="69" t="s">
        <v>21</v>
      </c>
      <c r="D22" s="72">
        <f>'Planilha Orçamentária'!J39</f>
        <v>0</v>
      </c>
      <c r="E22" s="72">
        <f>E21*$D$18</f>
        <v>0</v>
      </c>
      <c r="F22" s="72">
        <f>F21*$D$18</f>
        <v>0</v>
      </c>
      <c r="G22" s="100">
        <f>G21*$D$18</f>
        <v>0</v>
      </c>
    </row>
    <row r="23" spans="1:8" ht="14.25" customHeight="1" x14ac:dyDescent="0.2">
      <c r="A23" s="312">
        <v>9</v>
      </c>
      <c r="B23" s="314" t="str">
        <f>'Planilha Orçamentária'!D46</f>
        <v>ESPAÇO INFANTIL</v>
      </c>
      <c r="C23" s="69" t="s">
        <v>20</v>
      </c>
      <c r="D23" s="70" t="e">
        <f>ROUND(D24/$D$28,4)</f>
        <v>#DIV/0!</v>
      </c>
      <c r="E23" s="70">
        <v>0.5</v>
      </c>
      <c r="F23" s="70">
        <v>0.5</v>
      </c>
      <c r="G23" s="71"/>
    </row>
    <row r="24" spans="1:8" ht="14.25" customHeight="1" x14ac:dyDescent="0.2">
      <c r="A24" s="312"/>
      <c r="B24" s="315"/>
      <c r="C24" s="69" t="s">
        <v>21</v>
      </c>
      <c r="D24" s="72">
        <f>'Planilha Orçamentária'!J46</f>
        <v>0</v>
      </c>
      <c r="E24" s="72">
        <f>E23*$D$18</f>
        <v>0</v>
      </c>
      <c r="F24" s="72">
        <f>F23*$D$18</f>
        <v>0</v>
      </c>
      <c r="G24" s="100">
        <f>G23*$D$18</f>
        <v>0</v>
      </c>
    </row>
    <row r="25" spans="1:8" ht="14.25" customHeight="1" x14ac:dyDescent="0.2">
      <c r="A25" s="312">
        <v>10</v>
      </c>
      <c r="B25" s="314" t="str">
        <f>'Planilha Orçamentária'!D50</f>
        <v>LIMPEZA FINAL</v>
      </c>
      <c r="C25" s="69" t="s">
        <v>20</v>
      </c>
      <c r="D25" s="70" t="e">
        <f>ROUND(D26/$D$28,4)</f>
        <v>#DIV/0!</v>
      </c>
      <c r="E25" s="70">
        <v>0.5</v>
      </c>
      <c r="F25" s="70">
        <v>0.5</v>
      </c>
      <c r="G25" s="71"/>
    </row>
    <row r="26" spans="1:8" ht="14.25" customHeight="1" x14ac:dyDescent="0.2">
      <c r="A26" s="312"/>
      <c r="B26" s="315"/>
      <c r="C26" s="69" t="s">
        <v>21</v>
      </c>
      <c r="D26" s="72">
        <f>'Planilha Orçamentária'!J50</f>
        <v>0</v>
      </c>
      <c r="E26" s="72">
        <f>E25*$D$18</f>
        <v>0</v>
      </c>
      <c r="F26" s="72">
        <f>F25*$D$18</f>
        <v>0</v>
      </c>
      <c r="G26" s="100">
        <f>G25*$D$18</f>
        <v>0</v>
      </c>
    </row>
    <row r="27" spans="1:8" ht="14.25" customHeight="1" x14ac:dyDescent="0.2">
      <c r="A27" s="328" t="s">
        <v>22</v>
      </c>
      <c r="B27" s="329"/>
      <c r="C27" s="73" t="s">
        <v>20</v>
      </c>
      <c r="D27" s="74" t="e">
        <f>D7+D9+D11+D13+D15+D17+D19+D21+D23+D25</f>
        <v>#DIV/0!</v>
      </c>
      <c r="E27" s="74" t="e">
        <f>E28/$D$28</f>
        <v>#DIV/0!</v>
      </c>
      <c r="F27" s="74" t="e">
        <f>F28/$D$28</f>
        <v>#DIV/0!</v>
      </c>
      <c r="G27" s="101" t="e">
        <f>G28/$D$28</f>
        <v>#DIV/0!</v>
      </c>
      <c r="H27" s="62"/>
    </row>
    <row r="28" spans="1:8" ht="13.5" customHeight="1" x14ac:dyDescent="0.2">
      <c r="A28" s="328"/>
      <c r="B28" s="329"/>
      <c r="C28" s="73" t="s">
        <v>21</v>
      </c>
      <c r="D28" s="75">
        <f>SUM(D8+D10+D12+D14+D16+D18+D20+D22+D24+D26)</f>
        <v>0</v>
      </c>
      <c r="E28" s="75">
        <f t="shared" ref="E28:G28" si="0">SUM(E8+E10+E12+E14+E16+E18+E20+E22+E24+E26)</f>
        <v>0</v>
      </c>
      <c r="F28" s="75">
        <f t="shared" si="0"/>
        <v>0</v>
      </c>
      <c r="G28" s="102">
        <f t="shared" si="0"/>
        <v>0</v>
      </c>
      <c r="H28" s="63"/>
    </row>
    <row r="29" spans="1:8" ht="12.75" customHeight="1" x14ac:dyDescent="0.2">
      <c r="A29" s="64"/>
      <c r="B29" s="65"/>
      <c r="C29" s="66"/>
      <c r="D29" s="66"/>
      <c r="E29" s="65"/>
      <c r="F29" s="65"/>
      <c r="G29" s="67"/>
    </row>
    <row r="30" spans="1:8" s="8" customFormat="1" ht="12.75" customHeight="1" x14ac:dyDescent="0.2">
      <c r="A30" s="4"/>
      <c r="B30" s="5"/>
      <c r="C30" s="5"/>
      <c r="D30" s="5"/>
      <c r="E30" s="5"/>
      <c r="F30" s="5"/>
      <c r="G30" s="37"/>
    </row>
    <row r="31" spans="1:8" s="8" customFormat="1" ht="14.25" customHeight="1" x14ac:dyDescent="0.2">
      <c r="A31" s="4"/>
      <c r="B31" s="5"/>
      <c r="C31" s="5"/>
      <c r="D31" s="5"/>
      <c r="E31" s="5"/>
      <c r="F31" s="5"/>
      <c r="G31" s="37"/>
    </row>
    <row r="32" spans="1:8" s="41" customFormat="1" ht="11.25" customHeight="1" x14ac:dyDescent="0.2">
      <c r="A32" s="4"/>
      <c r="B32" s="5"/>
      <c r="C32" s="5"/>
      <c r="D32" s="5"/>
      <c r="E32" s="5"/>
      <c r="F32" s="5"/>
      <c r="G32" s="37"/>
      <c r="H32" s="53"/>
    </row>
    <row r="33" spans="1:8" s="41" customFormat="1" ht="11.25" customHeight="1" x14ac:dyDescent="0.2">
      <c r="A33" s="4"/>
      <c r="B33" s="51"/>
      <c r="C33" s="5"/>
      <c r="D33" s="6"/>
      <c r="E33" s="38"/>
      <c r="F33" s="10"/>
      <c r="G33" s="21"/>
      <c r="H33" s="53"/>
    </row>
    <row r="34" spans="1:8" s="41" customFormat="1" x14ac:dyDescent="0.2">
      <c r="A34" s="7"/>
      <c r="B34" s="124" t="str">
        <f>'Planilha Orçamentária'!D56</f>
        <v>Engº Bruno Dias</v>
      </c>
      <c r="C34" s="36"/>
      <c r="D34" s="330" t="s">
        <v>25</v>
      </c>
      <c r="E34" s="330"/>
      <c r="F34" s="330"/>
      <c r="G34" s="37"/>
      <c r="H34" s="53"/>
    </row>
    <row r="35" spans="1:8" s="41" customFormat="1" x14ac:dyDescent="0.2">
      <c r="A35" s="7"/>
      <c r="B35" s="124" t="str">
        <f>'Planilha Orçamentária'!D57</f>
        <v>CREA: RJ 2019109261</v>
      </c>
      <c r="C35" s="36"/>
      <c r="D35" s="327" t="s">
        <v>26</v>
      </c>
      <c r="E35" s="327"/>
      <c r="F35" s="327"/>
      <c r="G35" s="37"/>
      <c r="H35" s="53"/>
    </row>
    <row r="36" spans="1:8" ht="14.1" customHeight="1" x14ac:dyDescent="0.2">
      <c r="A36" s="103"/>
      <c r="B36" s="8"/>
      <c r="C36" s="36"/>
      <c r="D36" s="36"/>
      <c r="E36" s="8"/>
      <c r="F36" s="8"/>
      <c r="G36" s="37"/>
    </row>
    <row r="37" spans="1:8" ht="14.1" customHeight="1" x14ac:dyDescent="0.2">
      <c r="A37" s="103"/>
      <c r="B37" s="8"/>
      <c r="C37" s="36"/>
      <c r="D37" s="36"/>
      <c r="E37" s="8"/>
      <c r="F37" s="8"/>
      <c r="G37" s="37"/>
    </row>
    <row r="38" spans="1:8" ht="14.1" customHeight="1" x14ac:dyDescent="0.2">
      <c r="A38" s="103"/>
      <c r="B38" s="8"/>
      <c r="C38" s="36"/>
      <c r="D38" s="36"/>
      <c r="E38" s="8"/>
      <c r="F38" s="8"/>
      <c r="G38" s="37"/>
    </row>
    <row r="39" spans="1:8" ht="13.5" thickBot="1" x14ac:dyDescent="0.25">
      <c r="A39" s="104"/>
      <c r="B39" s="68"/>
      <c r="C39" s="54"/>
      <c r="D39" s="54"/>
      <c r="E39" s="68"/>
      <c r="F39" s="68"/>
      <c r="G39" s="40"/>
    </row>
    <row r="40" spans="1:8" x14ac:dyDescent="0.2">
      <c r="A40" s="116"/>
      <c r="B40" s="115"/>
      <c r="C40" s="36"/>
      <c r="D40" s="35"/>
      <c r="E40" s="8"/>
      <c r="F40" s="8"/>
      <c r="G40" s="115"/>
      <c r="H40" s="8"/>
    </row>
    <row r="41" spans="1:8" x14ac:dyDescent="0.2">
      <c r="C41" s="36"/>
      <c r="E41" s="8"/>
      <c r="F41" s="8"/>
    </row>
  </sheetData>
  <mergeCells count="27">
    <mergeCell ref="D35:F35"/>
    <mergeCell ref="A27:B28"/>
    <mergeCell ref="D34:F34"/>
    <mergeCell ref="A17:A18"/>
    <mergeCell ref="B17:B18"/>
    <mergeCell ref="A19:A20"/>
    <mergeCell ref="B19:B20"/>
    <mergeCell ref="A7:A8"/>
    <mergeCell ref="B7:B8"/>
    <mergeCell ref="A3:G3"/>
    <mergeCell ref="E5:G5"/>
    <mergeCell ref="A4:D4"/>
    <mergeCell ref="A5:D5"/>
    <mergeCell ref="A9:A10"/>
    <mergeCell ref="B9:B10"/>
    <mergeCell ref="A21:A22"/>
    <mergeCell ref="B21:B22"/>
    <mergeCell ref="A25:A26"/>
    <mergeCell ref="B25:B26"/>
    <mergeCell ref="A23:A24"/>
    <mergeCell ref="B23:B24"/>
    <mergeCell ref="A11:A12"/>
    <mergeCell ref="B11:B12"/>
    <mergeCell ref="A13:A14"/>
    <mergeCell ref="B13:B14"/>
    <mergeCell ref="A15:A16"/>
    <mergeCell ref="B15:B16"/>
  </mergeCells>
  <phoneticPr fontId="6" type="noConversion"/>
  <printOptions horizontalCentered="1" verticalCentered="1"/>
  <pageMargins left="0.39370078740157483" right="0.39370078740157483" top="0" bottom="0" header="0" footer="0"/>
  <pageSetup paperSize="9" scale="79" fitToHeight="0" orientation="portrait" r:id="rId1"/>
  <headerFooter alignWithMargins="0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8"/>
  <sheetViews>
    <sheetView showGridLines="0" showZeros="0" zoomScaleNormal="100" zoomScaleSheetLayoutView="100" workbookViewId="0">
      <selection activeCell="A122" sqref="A122:J122"/>
    </sheetView>
  </sheetViews>
  <sheetFormatPr defaultRowHeight="12.75" x14ac:dyDescent="0.2"/>
  <cols>
    <col min="1" max="1" width="12.28515625" style="41" customWidth="1"/>
    <col min="2" max="2" width="13.42578125" style="55" customWidth="1"/>
    <col min="3" max="3" width="14" style="41" customWidth="1"/>
    <col min="4" max="4" width="6.28515625" style="41" customWidth="1"/>
    <col min="5" max="5" width="9.140625" style="41"/>
    <col min="6" max="6" width="12.28515625" style="41" customWidth="1"/>
    <col min="7" max="7" width="12.28515625" style="163" customWidth="1"/>
    <col min="8" max="10" width="12.28515625" style="41" customWidth="1"/>
    <col min="11" max="11" width="10.140625" style="46" customWidth="1"/>
    <col min="12" max="16384" width="9.140625" style="41"/>
  </cols>
  <sheetData>
    <row r="1" spans="1:11" ht="80.099999999999994" customHeight="1" thickBot="1" x14ac:dyDescent="0.25">
      <c r="A1" s="273"/>
      <c r="B1" s="274"/>
      <c r="C1" s="122"/>
      <c r="D1" s="275"/>
      <c r="E1" s="275"/>
      <c r="F1" s="275"/>
      <c r="G1" s="275"/>
      <c r="H1" s="275"/>
      <c r="I1" s="275"/>
      <c r="J1" s="276"/>
    </row>
    <row r="2" spans="1:11" ht="3.75" customHeight="1" thickBot="1" x14ac:dyDescent="0.25">
      <c r="A2" s="277"/>
      <c r="B2" s="278"/>
      <c r="C2" s="278"/>
      <c r="D2" s="278"/>
      <c r="E2" s="278"/>
      <c r="F2" s="278"/>
      <c r="G2" s="278"/>
      <c r="H2" s="278"/>
      <c r="I2" s="278"/>
      <c r="J2" s="279"/>
    </row>
    <row r="3" spans="1:11" ht="20.100000000000001" customHeight="1" thickBot="1" x14ac:dyDescent="0.25">
      <c r="A3" s="280" t="s">
        <v>85</v>
      </c>
      <c r="B3" s="281"/>
      <c r="C3" s="281"/>
      <c r="D3" s="281"/>
      <c r="E3" s="281"/>
      <c r="F3" s="281"/>
      <c r="G3" s="281"/>
      <c r="H3" s="281"/>
      <c r="I3" s="281"/>
      <c r="J3" s="282"/>
    </row>
    <row r="4" spans="1:11" ht="3.75" customHeight="1" thickBot="1" x14ac:dyDescent="0.25">
      <c r="A4" s="220"/>
      <c r="B4" s="18"/>
      <c r="C4" s="3"/>
      <c r="D4" s="3"/>
      <c r="E4" s="3"/>
      <c r="F4" s="3"/>
      <c r="G4" s="27"/>
      <c r="H4" s="27"/>
      <c r="I4" s="27"/>
      <c r="J4" s="221"/>
    </row>
    <row r="5" spans="1:11" ht="33" customHeight="1" x14ac:dyDescent="0.2">
      <c r="A5" s="374" t="str">
        <f>'Planilha Orçamentária'!A5:F5</f>
        <v>OBRA: Revitalização de uma praça, academia de ginástica e parque infantil, sendo a área total de 453,13m²</v>
      </c>
      <c r="B5" s="375"/>
      <c r="C5" s="375"/>
      <c r="D5" s="375"/>
      <c r="E5" s="375"/>
      <c r="F5" s="376"/>
      <c r="G5" s="183" t="s">
        <v>42</v>
      </c>
      <c r="H5" s="24">
        <f>'Planilha Orçamentária'!H5</f>
        <v>44057</v>
      </c>
      <c r="I5" s="29"/>
      <c r="J5" s="30"/>
    </row>
    <row r="6" spans="1:11" ht="41.25" customHeight="1" x14ac:dyDescent="0.2">
      <c r="A6" s="368" t="str">
        <f>'Planilha Orçamentária'!A6:E6</f>
        <v>Local: Entre as ruas Boganville e Rua das Samambaias, Bairro Recanto Verde - Muriaé - MG</v>
      </c>
      <c r="B6" s="369"/>
      <c r="C6" s="369"/>
      <c r="D6" s="369"/>
      <c r="E6" s="370"/>
      <c r="F6" s="371" t="s">
        <v>10</v>
      </c>
      <c r="G6" s="372"/>
      <c r="H6" s="372"/>
      <c r="I6" s="372"/>
      <c r="J6" s="373"/>
    </row>
    <row r="7" spans="1:11" ht="28.5" customHeight="1" x14ac:dyDescent="0.2">
      <c r="A7" s="368" t="str">
        <f>'Planilha Orçamentária'!A7:E7</f>
        <v xml:space="preserve">REFERÊNCIA: SETOP JANEIRO/2020 - SINAPI JUNHO/2020 </v>
      </c>
      <c r="B7" s="369"/>
      <c r="C7" s="369"/>
      <c r="D7" s="369"/>
      <c r="E7" s="370"/>
      <c r="F7" s="292" t="s">
        <v>8</v>
      </c>
      <c r="G7" s="377" t="s">
        <v>6</v>
      </c>
      <c r="H7" s="31" t="s">
        <v>12</v>
      </c>
      <c r="I7" s="31"/>
      <c r="J7" s="32" t="s">
        <v>7</v>
      </c>
    </row>
    <row r="8" spans="1:11" ht="20.100000000000001" customHeight="1" thickBot="1" x14ac:dyDescent="0.25">
      <c r="A8" s="296" t="str">
        <f>'Planilha Orçamentária'!A8:E8</f>
        <v>PRAZO DE EXECUÇÃO: 90 dias</v>
      </c>
      <c r="B8" s="297"/>
      <c r="C8" s="297"/>
      <c r="D8" s="297"/>
      <c r="E8" s="298"/>
      <c r="F8" s="293"/>
      <c r="G8" s="378"/>
      <c r="H8" s="33" t="s">
        <v>29</v>
      </c>
      <c r="I8" s="33"/>
      <c r="J8" s="34">
        <f>'Planilha Orçamentária'!J8</f>
        <v>0.25590000000000002</v>
      </c>
    </row>
    <row r="9" spans="1:11" s="48" customFormat="1" ht="3.75" customHeight="1" thickBot="1" x14ac:dyDescent="0.25">
      <c r="A9" s="121"/>
      <c r="B9" s="122"/>
      <c r="C9" s="122"/>
      <c r="D9" s="122"/>
      <c r="E9" s="122"/>
      <c r="F9" s="122"/>
      <c r="G9" s="185"/>
      <c r="H9" s="122"/>
      <c r="I9" s="122"/>
      <c r="J9" s="222"/>
      <c r="K9" s="47"/>
    </row>
    <row r="10" spans="1:11" s="48" customFormat="1" ht="14.25" x14ac:dyDescent="0.2">
      <c r="A10" s="334" t="s">
        <v>86</v>
      </c>
      <c r="B10" s="335"/>
      <c r="C10" s="335"/>
      <c r="D10" s="335"/>
      <c r="E10" s="335"/>
      <c r="F10" s="335"/>
      <c r="G10" s="335"/>
      <c r="H10" s="335"/>
      <c r="I10" s="335"/>
      <c r="J10" s="336"/>
      <c r="K10" s="47"/>
    </row>
    <row r="11" spans="1:11" s="48" customFormat="1" ht="38.25" customHeight="1" x14ac:dyDescent="0.2">
      <c r="A11" s="337" t="s">
        <v>220</v>
      </c>
      <c r="B11" s="338"/>
      <c r="C11" s="338"/>
      <c r="D11" s="338"/>
      <c r="E11" s="338"/>
      <c r="F11" s="338"/>
      <c r="G11" s="338"/>
      <c r="H11" s="338"/>
      <c r="I11" s="338"/>
      <c r="J11" s="339"/>
      <c r="K11" s="47"/>
    </row>
    <row r="12" spans="1:11" s="48" customFormat="1" ht="15" x14ac:dyDescent="0.25">
      <c r="A12" s="340" t="s">
        <v>99</v>
      </c>
      <c r="B12" s="341"/>
      <c r="C12" s="341"/>
      <c r="D12" s="341"/>
      <c r="E12" s="341"/>
      <c r="F12" s="341"/>
      <c r="G12" s="341"/>
      <c r="H12" s="341"/>
      <c r="I12" s="341"/>
      <c r="J12" s="342"/>
      <c r="K12" s="47"/>
    </row>
    <row r="13" spans="1:11" s="48" customFormat="1" ht="24.75" customHeight="1" x14ac:dyDescent="0.2">
      <c r="A13" s="165" t="s">
        <v>88</v>
      </c>
      <c r="B13" s="166" t="s">
        <v>87</v>
      </c>
      <c r="C13" s="343" t="s">
        <v>89</v>
      </c>
      <c r="D13" s="343"/>
      <c r="E13" s="343"/>
      <c r="F13" s="343"/>
      <c r="G13" s="166" t="s">
        <v>90</v>
      </c>
      <c r="H13" s="167" t="s">
        <v>91</v>
      </c>
      <c r="I13" s="168" t="s">
        <v>92</v>
      </c>
      <c r="J13" s="169" t="s">
        <v>93</v>
      </c>
      <c r="K13" s="47"/>
    </row>
    <row r="14" spans="1:11" s="48" customFormat="1" ht="64.5" customHeight="1" x14ac:dyDescent="0.2">
      <c r="A14" s="170" t="s">
        <v>94</v>
      </c>
      <c r="B14" s="171">
        <v>83400</v>
      </c>
      <c r="C14" s="352" t="s">
        <v>221</v>
      </c>
      <c r="D14" s="352"/>
      <c r="E14" s="352"/>
      <c r="F14" s="352"/>
      <c r="G14" s="125" t="s">
        <v>11</v>
      </c>
      <c r="H14" s="172">
        <v>1</v>
      </c>
      <c r="I14" s="173">
        <v>85.81</v>
      </c>
      <c r="J14" s="174">
        <f t="shared" ref="J14:J21" si="0">ROUND(I14*H14,2)</f>
        <v>85.81</v>
      </c>
      <c r="K14" s="47"/>
    </row>
    <row r="15" spans="1:11" s="48" customFormat="1" ht="35.25" customHeight="1" x14ac:dyDescent="0.2">
      <c r="A15" s="170" t="s">
        <v>97</v>
      </c>
      <c r="B15" s="171">
        <v>42243</v>
      </c>
      <c r="C15" s="352" t="s">
        <v>222</v>
      </c>
      <c r="D15" s="352"/>
      <c r="E15" s="352"/>
      <c r="F15" s="352"/>
      <c r="G15" s="125" t="s">
        <v>11</v>
      </c>
      <c r="H15" s="172">
        <v>1</v>
      </c>
      <c r="I15" s="173">
        <v>566.79999999999995</v>
      </c>
      <c r="J15" s="174">
        <f t="shared" si="0"/>
        <v>566.79999999999995</v>
      </c>
      <c r="K15" s="47"/>
    </row>
    <row r="16" spans="1:11" s="48" customFormat="1" ht="58.5" customHeight="1" x14ac:dyDescent="0.2">
      <c r="A16" s="170" t="s">
        <v>32</v>
      </c>
      <c r="B16" s="171">
        <v>6827</v>
      </c>
      <c r="C16" s="352" t="s">
        <v>223</v>
      </c>
      <c r="D16" s="352"/>
      <c r="E16" s="352"/>
      <c r="F16" s="352"/>
      <c r="G16" s="125" t="s">
        <v>11</v>
      </c>
      <c r="H16" s="172">
        <v>1</v>
      </c>
      <c r="I16" s="173">
        <v>718.51</v>
      </c>
      <c r="J16" s="174">
        <f t="shared" si="0"/>
        <v>718.51</v>
      </c>
      <c r="K16" s="47"/>
    </row>
    <row r="17" spans="1:11" s="48" customFormat="1" ht="28.5" customHeight="1" x14ac:dyDescent="0.2">
      <c r="A17" s="175" t="s">
        <v>111</v>
      </c>
      <c r="B17" s="182" t="s">
        <v>214</v>
      </c>
      <c r="C17" s="352" t="s">
        <v>224</v>
      </c>
      <c r="D17" s="352"/>
      <c r="E17" s="352"/>
      <c r="F17" s="352"/>
      <c r="G17" s="171" t="s">
        <v>102</v>
      </c>
      <c r="H17" s="172">
        <v>0.6</v>
      </c>
      <c r="I17" s="173">
        <v>44.98</v>
      </c>
      <c r="J17" s="174">
        <f t="shared" si="0"/>
        <v>26.99</v>
      </c>
      <c r="K17" s="47"/>
    </row>
    <row r="18" spans="1:11" s="48" customFormat="1" ht="60.75" customHeight="1" x14ac:dyDescent="0.2">
      <c r="A18" s="175" t="s">
        <v>111</v>
      </c>
      <c r="B18" s="182" t="s">
        <v>225</v>
      </c>
      <c r="C18" s="352" t="s">
        <v>226</v>
      </c>
      <c r="D18" s="352"/>
      <c r="E18" s="352"/>
      <c r="F18" s="352"/>
      <c r="G18" s="171" t="s">
        <v>102</v>
      </c>
      <c r="H18" s="172">
        <v>0.05</v>
      </c>
      <c r="I18" s="173">
        <v>379.95</v>
      </c>
      <c r="J18" s="174">
        <f t="shared" si="0"/>
        <v>19</v>
      </c>
      <c r="K18" s="47"/>
    </row>
    <row r="19" spans="1:11" s="48" customFormat="1" ht="15" x14ac:dyDescent="0.2">
      <c r="A19" s="170" t="s">
        <v>94</v>
      </c>
      <c r="B19" s="176">
        <v>88264</v>
      </c>
      <c r="C19" s="353" t="s">
        <v>227</v>
      </c>
      <c r="D19" s="353"/>
      <c r="E19" s="353"/>
      <c r="F19" s="353"/>
      <c r="G19" s="176" t="s">
        <v>95</v>
      </c>
      <c r="H19" s="177">
        <v>1</v>
      </c>
      <c r="I19" s="178">
        <v>18.64</v>
      </c>
      <c r="J19" s="179">
        <f t="shared" si="0"/>
        <v>18.64</v>
      </c>
      <c r="K19" s="47"/>
    </row>
    <row r="20" spans="1:11" s="48" customFormat="1" ht="15" customHeight="1" x14ac:dyDescent="0.2">
      <c r="A20" s="170" t="s">
        <v>94</v>
      </c>
      <c r="B20" s="176">
        <v>88309</v>
      </c>
      <c r="C20" s="353" t="s">
        <v>228</v>
      </c>
      <c r="D20" s="353"/>
      <c r="E20" s="353"/>
      <c r="F20" s="353"/>
      <c r="G20" s="176" t="s">
        <v>95</v>
      </c>
      <c r="H20" s="177">
        <v>3</v>
      </c>
      <c r="I20" s="178">
        <v>18.46</v>
      </c>
      <c r="J20" s="179">
        <f t="shared" si="0"/>
        <v>55.38</v>
      </c>
      <c r="K20" s="47"/>
    </row>
    <row r="21" spans="1:11" s="48" customFormat="1" ht="15" x14ac:dyDescent="0.2">
      <c r="A21" s="170" t="s">
        <v>94</v>
      </c>
      <c r="B21" s="176">
        <v>88316</v>
      </c>
      <c r="C21" s="353" t="s">
        <v>130</v>
      </c>
      <c r="D21" s="353"/>
      <c r="E21" s="353"/>
      <c r="F21" s="353"/>
      <c r="G21" s="176" t="s">
        <v>95</v>
      </c>
      <c r="H21" s="177">
        <v>3</v>
      </c>
      <c r="I21" s="178">
        <v>13.23</v>
      </c>
      <c r="J21" s="179">
        <f t="shared" si="0"/>
        <v>39.69</v>
      </c>
      <c r="K21" s="47"/>
    </row>
    <row r="22" spans="1:11" s="48" customFormat="1" ht="15" x14ac:dyDescent="0.2">
      <c r="A22" s="350" t="s">
        <v>96</v>
      </c>
      <c r="B22" s="351"/>
      <c r="C22" s="351"/>
      <c r="D22" s="351"/>
      <c r="E22" s="351"/>
      <c r="F22" s="351"/>
      <c r="G22" s="351"/>
      <c r="H22" s="351"/>
      <c r="I22" s="351"/>
      <c r="J22" s="93">
        <f>SUM(J14:J21)</f>
        <v>1530.8200000000002</v>
      </c>
      <c r="K22" s="47"/>
    </row>
    <row r="23" spans="1:11" s="48" customFormat="1" ht="24.75" customHeight="1" x14ac:dyDescent="0.2">
      <c r="A23" s="331" t="s">
        <v>229</v>
      </c>
      <c r="B23" s="332"/>
      <c r="C23" s="332"/>
      <c r="D23" s="332"/>
      <c r="E23" s="332"/>
      <c r="F23" s="332"/>
      <c r="G23" s="332"/>
      <c r="H23" s="332"/>
      <c r="I23" s="332"/>
      <c r="J23" s="333"/>
      <c r="K23" s="47"/>
    </row>
    <row r="24" spans="1:11" s="48" customFormat="1" ht="21" customHeight="1" x14ac:dyDescent="0.2">
      <c r="A24" s="331" t="s">
        <v>230</v>
      </c>
      <c r="B24" s="332"/>
      <c r="C24" s="332"/>
      <c r="D24" s="332"/>
      <c r="E24" s="332"/>
      <c r="F24" s="332"/>
      <c r="G24" s="332"/>
      <c r="H24" s="332"/>
      <c r="I24" s="332"/>
      <c r="J24" s="333"/>
      <c r="K24" s="47"/>
    </row>
    <row r="25" spans="1:11" s="48" customFormat="1" ht="15" customHeight="1" x14ac:dyDescent="0.25">
      <c r="A25" s="180"/>
      <c r="B25" s="223"/>
      <c r="C25" s="223"/>
      <c r="D25" s="223"/>
      <c r="E25" s="223"/>
      <c r="F25" s="223"/>
      <c r="G25" s="224"/>
      <c r="H25" s="223"/>
      <c r="I25" s="223"/>
      <c r="J25" s="181"/>
      <c r="K25" s="47"/>
    </row>
    <row r="26" spans="1:11" s="48" customFormat="1" ht="14.25" customHeight="1" x14ac:dyDescent="0.2">
      <c r="A26" s="334" t="s">
        <v>98</v>
      </c>
      <c r="B26" s="335"/>
      <c r="C26" s="335"/>
      <c r="D26" s="335"/>
      <c r="E26" s="335"/>
      <c r="F26" s="335"/>
      <c r="G26" s="335"/>
      <c r="H26" s="335"/>
      <c r="I26" s="335"/>
      <c r="J26" s="336"/>
      <c r="K26" s="47"/>
    </row>
    <row r="27" spans="1:11" s="48" customFormat="1" ht="15" x14ac:dyDescent="0.2">
      <c r="A27" s="337" t="s">
        <v>231</v>
      </c>
      <c r="B27" s="338"/>
      <c r="C27" s="338"/>
      <c r="D27" s="338"/>
      <c r="E27" s="338"/>
      <c r="F27" s="338"/>
      <c r="G27" s="338"/>
      <c r="H27" s="338"/>
      <c r="I27" s="338"/>
      <c r="J27" s="339"/>
      <c r="K27" s="47"/>
    </row>
    <row r="28" spans="1:11" s="48" customFormat="1" ht="15" x14ac:dyDescent="0.25">
      <c r="A28" s="340" t="s">
        <v>99</v>
      </c>
      <c r="B28" s="341"/>
      <c r="C28" s="341"/>
      <c r="D28" s="341"/>
      <c r="E28" s="341"/>
      <c r="F28" s="341"/>
      <c r="G28" s="341"/>
      <c r="H28" s="341"/>
      <c r="I28" s="341"/>
      <c r="J28" s="342"/>
      <c r="K28" s="47"/>
    </row>
    <row r="29" spans="1:11" s="48" customFormat="1" ht="24.75" customHeight="1" x14ac:dyDescent="0.2">
      <c r="A29" s="165" t="s">
        <v>88</v>
      </c>
      <c r="B29" s="166" t="s">
        <v>87</v>
      </c>
      <c r="C29" s="343" t="s">
        <v>89</v>
      </c>
      <c r="D29" s="343"/>
      <c r="E29" s="343"/>
      <c r="F29" s="343"/>
      <c r="G29" s="166" t="s">
        <v>90</v>
      </c>
      <c r="H29" s="167" t="s">
        <v>91</v>
      </c>
      <c r="I29" s="168" t="s">
        <v>92</v>
      </c>
      <c r="J29" s="169" t="s">
        <v>93</v>
      </c>
      <c r="K29" s="47"/>
    </row>
    <row r="30" spans="1:11" s="48" customFormat="1" ht="35.25" customHeight="1" x14ac:dyDescent="0.2">
      <c r="A30" s="126" t="s">
        <v>32</v>
      </c>
      <c r="B30" s="224">
        <v>11126</v>
      </c>
      <c r="C30" s="344" t="s">
        <v>232</v>
      </c>
      <c r="D30" s="345"/>
      <c r="E30" s="345"/>
      <c r="F30" s="346"/>
      <c r="G30" s="125" t="s">
        <v>11</v>
      </c>
      <c r="H30" s="90">
        <v>1</v>
      </c>
      <c r="I30" s="225">
        <v>1332.53</v>
      </c>
      <c r="J30" s="92">
        <f>ROUND(I30*H30,2)</f>
        <v>1332.53</v>
      </c>
      <c r="K30" s="47"/>
    </row>
    <row r="31" spans="1:11" s="48" customFormat="1" ht="15" x14ac:dyDescent="0.2">
      <c r="A31" s="126" t="s">
        <v>94</v>
      </c>
      <c r="B31" s="125">
        <v>88309</v>
      </c>
      <c r="C31" s="347" t="s">
        <v>228</v>
      </c>
      <c r="D31" s="348"/>
      <c r="E31" s="348"/>
      <c r="F31" s="349"/>
      <c r="G31" s="125" t="s">
        <v>95</v>
      </c>
      <c r="H31" s="90">
        <v>1</v>
      </c>
      <c r="I31" s="91">
        <v>18.46</v>
      </c>
      <c r="J31" s="92">
        <f t="shared" ref="J31:J32" si="1">ROUND(I31*H31,2)</f>
        <v>18.46</v>
      </c>
      <c r="K31" s="47"/>
    </row>
    <row r="32" spans="1:11" s="48" customFormat="1" ht="15" x14ac:dyDescent="0.2">
      <c r="A32" s="126" t="s">
        <v>94</v>
      </c>
      <c r="B32" s="125">
        <v>88316</v>
      </c>
      <c r="C32" s="347" t="s">
        <v>130</v>
      </c>
      <c r="D32" s="348"/>
      <c r="E32" s="348"/>
      <c r="F32" s="349"/>
      <c r="G32" s="125" t="s">
        <v>95</v>
      </c>
      <c r="H32" s="90">
        <v>1</v>
      </c>
      <c r="I32" s="91">
        <v>13.23</v>
      </c>
      <c r="J32" s="92">
        <f t="shared" si="1"/>
        <v>13.23</v>
      </c>
      <c r="K32" s="47"/>
    </row>
    <row r="33" spans="1:11" s="48" customFormat="1" ht="18" customHeight="1" x14ac:dyDescent="0.2">
      <c r="A33" s="350" t="s">
        <v>96</v>
      </c>
      <c r="B33" s="351"/>
      <c r="C33" s="351"/>
      <c r="D33" s="351"/>
      <c r="E33" s="351"/>
      <c r="F33" s="351"/>
      <c r="G33" s="351"/>
      <c r="H33" s="351"/>
      <c r="I33" s="351"/>
      <c r="J33" s="93">
        <f>SUM(J30:J32)</f>
        <v>1364.22</v>
      </c>
      <c r="K33" s="47"/>
    </row>
    <row r="34" spans="1:11" s="48" customFormat="1" ht="14.25" customHeight="1" x14ac:dyDescent="0.2">
      <c r="A34" s="331" t="s">
        <v>233</v>
      </c>
      <c r="B34" s="332"/>
      <c r="C34" s="332"/>
      <c r="D34" s="332"/>
      <c r="E34" s="332"/>
      <c r="F34" s="332"/>
      <c r="G34" s="332"/>
      <c r="H34" s="332"/>
      <c r="I34" s="332"/>
      <c r="J34" s="333"/>
      <c r="K34" s="47"/>
    </row>
    <row r="35" spans="1:11" s="48" customFormat="1" ht="15" x14ac:dyDescent="0.2">
      <c r="A35" s="331" t="s">
        <v>134</v>
      </c>
      <c r="B35" s="332"/>
      <c r="C35" s="332"/>
      <c r="D35" s="332"/>
      <c r="E35" s="332"/>
      <c r="F35" s="332"/>
      <c r="G35" s="332"/>
      <c r="H35" s="332"/>
      <c r="I35" s="332"/>
      <c r="J35" s="333"/>
      <c r="K35" s="47"/>
    </row>
    <row r="36" spans="1:11" s="48" customFormat="1" ht="15" x14ac:dyDescent="0.2">
      <c r="A36" s="359"/>
      <c r="B36" s="360"/>
      <c r="C36" s="360"/>
      <c r="D36" s="360"/>
      <c r="E36" s="360"/>
      <c r="F36" s="360"/>
      <c r="G36" s="360"/>
      <c r="H36" s="360"/>
      <c r="I36" s="360"/>
      <c r="J36" s="361"/>
      <c r="K36" s="47"/>
    </row>
    <row r="37" spans="1:11" s="48" customFormat="1" ht="14.25" customHeight="1" x14ac:dyDescent="0.2">
      <c r="A37" s="334" t="s">
        <v>103</v>
      </c>
      <c r="B37" s="335"/>
      <c r="C37" s="335"/>
      <c r="D37" s="335"/>
      <c r="E37" s="335"/>
      <c r="F37" s="335"/>
      <c r="G37" s="335"/>
      <c r="H37" s="335"/>
      <c r="I37" s="335"/>
      <c r="J37" s="336"/>
      <c r="K37" s="47"/>
    </row>
    <row r="38" spans="1:11" ht="15" x14ac:dyDescent="0.2">
      <c r="A38" s="337" t="s">
        <v>145</v>
      </c>
      <c r="B38" s="338"/>
      <c r="C38" s="338"/>
      <c r="D38" s="338"/>
      <c r="E38" s="338"/>
      <c r="F38" s="338"/>
      <c r="G38" s="338"/>
      <c r="H38" s="338"/>
      <c r="I38" s="338"/>
      <c r="J38" s="339"/>
    </row>
    <row r="39" spans="1:11" ht="15" x14ac:dyDescent="0.25">
      <c r="A39" s="340" t="s">
        <v>99</v>
      </c>
      <c r="B39" s="341"/>
      <c r="C39" s="341"/>
      <c r="D39" s="341"/>
      <c r="E39" s="341"/>
      <c r="F39" s="341"/>
      <c r="G39" s="341"/>
      <c r="H39" s="341"/>
      <c r="I39" s="341"/>
      <c r="J39" s="342"/>
    </row>
    <row r="40" spans="1:11" s="48" customFormat="1" ht="24.75" customHeight="1" x14ac:dyDescent="0.2">
      <c r="A40" s="165" t="s">
        <v>88</v>
      </c>
      <c r="B40" s="166" t="s">
        <v>87</v>
      </c>
      <c r="C40" s="343" t="s">
        <v>89</v>
      </c>
      <c r="D40" s="343"/>
      <c r="E40" s="343"/>
      <c r="F40" s="343"/>
      <c r="G40" s="166" t="s">
        <v>90</v>
      </c>
      <c r="H40" s="167" t="s">
        <v>91</v>
      </c>
      <c r="I40" s="168" t="s">
        <v>92</v>
      </c>
      <c r="J40" s="169" t="s">
        <v>93</v>
      </c>
      <c r="K40" s="47"/>
    </row>
    <row r="41" spans="1:11" ht="33.75" customHeight="1" x14ac:dyDescent="0.2">
      <c r="A41" s="126" t="s">
        <v>32</v>
      </c>
      <c r="B41" s="125">
        <v>13283</v>
      </c>
      <c r="C41" s="344" t="s">
        <v>144</v>
      </c>
      <c r="D41" s="345"/>
      <c r="E41" s="345"/>
      <c r="F41" s="346"/>
      <c r="G41" s="125" t="s">
        <v>11</v>
      </c>
      <c r="H41" s="125">
        <v>1</v>
      </c>
      <c r="I41" s="91">
        <v>2347</v>
      </c>
      <c r="J41" s="92">
        <f t="shared" ref="J41:J46" si="2">ROUND(I41*H41,2)</f>
        <v>2347</v>
      </c>
    </row>
    <row r="42" spans="1:11" ht="49.5" customHeight="1" x14ac:dyDescent="0.2">
      <c r="A42" s="126" t="s">
        <v>94</v>
      </c>
      <c r="B42" s="125">
        <v>94963</v>
      </c>
      <c r="C42" s="344" t="s">
        <v>100</v>
      </c>
      <c r="D42" s="345"/>
      <c r="E42" s="345"/>
      <c r="F42" s="346"/>
      <c r="G42" s="125" t="s">
        <v>102</v>
      </c>
      <c r="H42" s="125">
        <v>0.04</v>
      </c>
      <c r="I42" s="206">
        <v>257.24</v>
      </c>
      <c r="J42" s="92">
        <f t="shared" si="2"/>
        <v>10.29</v>
      </c>
    </row>
    <row r="43" spans="1:11" ht="32.25" customHeight="1" x14ac:dyDescent="0.2">
      <c r="A43" s="126" t="s">
        <v>94</v>
      </c>
      <c r="B43" s="125">
        <v>93358</v>
      </c>
      <c r="C43" s="344" t="s">
        <v>101</v>
      </c>
      <c r="D43" s="345"/>
      <c r="E43" s="345"/>
      <c r="F43" s="346"/>
      <c r="G43" s="125" t="s">
        <v>102</v>
      </c>
      <c r="H43" s="125">
        <v>0.08</v>
      </c>
      <c r="I43" s="206">
        <v>52.33</v>
      </c>
      <c r="J43" s="92">
        <f t="shared" si="2"/>
        <v>4.1900000000000004</v>
      </c>
    </row>
    <row r="44" spans="1:11" ht="15" customHeight="1" x14ac:dyDescent="0.2">
      <c r="A44" s="126" t="s">
        <v>94</v>
      </c>
      <c r="B44" s="125">
        <v>96995</v>
      </c>
      <c r="C44" s="344" t="s">
        <v>133</v>
      </c>
      <c r="D44" s="345"/>
      <c r="E44" s="345"/>
      <c r="F44" s="346"/>
      <c r="G44" s="125" t="s">
        <v>102</v>
      </c>
      <c r="H44" s="125">
        <v>0.04</v>
      </c>
      <c r="I44" s="206">
        <v>31.73</v>
      </c>
      <c r="J44" s="92">
        <f t="shared" si="2"/>
        <v>1.27</v>
      </c>
    </row>
    <row r="45" spans="1:11" ht="15" x14ac:dyDescent="0.2">
      <c r="A45" s="126" t="s">
        <v>94</v>
      </c>
      <c r="B45" s="125">
        <v>88309</v>
      </c>
      <c r="C45" s="344" t="s">
        <v>129</v>
      </c>
      <c r="D45" s="345"/>
      <c r="E45" s="345"/>
      <c r="F45" s="346"/>
      <c r="G45" s="125" t="s">
        <v>110</v>
      </c>
      <c r="H45" s="125">
        <v>1</v>
      </c>
      <c r="I45" s="206">
        <v>18.46</v>
      </c>
      <c r="J45" s="92">
        <f t="shared" si="2"/>
        <v>18.46</v>
      </c>
    </row>
    <row r="46" spans="1:11" ht="15" x14ac:dyDescent="0.2">
      <c r="A46" s="126" t="s">
        <v>94</v>
      </c>
      <c r="B46" s="125">
        <v>88316</v>
      </c>
      <c r="C46" s="344" t="s">
        <v>130</v>
      </c>
      <c r="D46" s="345"/>
      <c r="E46" s="345"/>
      <c r="F46" s="346"/>
      <c r="G46" s="125" t="s">
        <v>110</v>
      </c>
      <c r="H46" s="125">
        <v>1</v>
      </c>
      <c r="I46" s="206">
        <v>13.23</v>
      </c>
      <c r="J46" s="92">
        <f t="shared" si="2"/>
        <v>13.23</v>
      </c>
    </row>
    <row r="47" spans="1:11" ht="15" x14ac:dyDescent="0.2">
      <c r="A47" s="362" t="s">
        <v>96</v>
      </c>
      <c r="B47" s="363"/>
      <c r="C47" s="363"/>
      <c r="D47" s="363"/>
      <c r="E47" s="363"/>
      <c r="F47" s="363"/>
      <c r="G47" s="363"/>
      <c r="H47" s="363"/>
      <c r="I47" s="364"/>
      <c r="J47" s="93">
        <f>SUM(J41:J46)</f>
        <v>2394.44</v>
      </c>
    </row>
    <row r="48" spans="1:11" ht="15" x14ac:dyDescent="0.2">
      <c r="A48" s="331" t="s">
        <v>213</v>
      </c>
      <c r="B48" s="332"/>
      <c r="C48" s="332"/>
      <c r="D48" s="332"/>
      <c r="E48" s="332"/>
      <c r="F48" s="332"/>
      <c r="G48" s="332"/>
      <c r="H48" s="332"/>
      <c r="I48" s="332"/>
      <c r="J48" s="333"/>
    </row>
    <row r="49" spans="1:11" ht="12" customHeight="1" x14ac:dyDescent="0.2">
      <c r="A49" s="331" t="s">
        <v>147</v>
      </c>
      <c r="B49" s="332"/>
      <c r="C49" s="332"/>
      <c r="D49" s="332"/>
      <c r="E49" s="332"/>
      <c r="F49" s="332"/>
      <c r="G49" s="332"/>
      <c r="H49" s="332"/>
      <c r="I49" s="332"/>
      <c r="J49" s="333"/>
    </row>
    <row r="50" spans="1:11" ht="15" customHeight="1" x14ac:dyDescent="0.2">
      <c r="A50" s="108"/>
      <c r="B50" s="109"/>
      <c r="C50" s="110"/>
      <c r="D50" s="110"/>
      <c r="E50" s="110"/>
      <c r="F50" s="110"/>
      <c r="G50" s="107"/>
      <c r="H50" s="110"/>
      <c r="I50" s="110"/>
      <c r="J50" s="111"/>
    </row>
    <row r="51" spans="1:11" s="48" customFormat="1" ht="14.25" customHeight="1" x14ac:dyDescent="0.2">
      <c r="A51" s="334" t="s">
        <v>105</v>
      </c>
      <c r="B51" s="335"/>
      <c r="C51" s="335"/>
      <c r="D51" s="335"/>
      <c r="E51" s="335"/>
      <c r="F51" s="335"/>
      <c r="G51" s="335"/>
      <c r="H51" s="335"/>
      <c r="I51" s="335"/>
      <c r="J51" s="336"/>
      <c r="K51" s="47"/>
    </row>
    <row r="52" spans="1:11" ht="15" x14ac:dyDescent="0.2">
      <c r="A52" s="337" t="s">
        <v>135</v>
      </c>
      <c r="B52" s="338"/>
      <c r="C52" s="338"/>
      <c r="D52" s="338"/>
      <c r="E52" s="338"/>
      <c r="F52" s="338"/>
      <c r="G52" s="338"/>
      <c r="H52" s="338"/>
      <c r="I52" s="338"/>
      <c r="J52" s="339"/>
    </row>
    <row r="53" spans="1:11" ht="15" x14ac:dyDescent="0.25">
      <c r="A53" s="340" t="s">
        <v>99</v>
      </c>
      <c r="B53" s="341"/>
      <c r="C53" s="341"/>
      <c r="D53" s="341"/>
      <c r="E53" s="341"/>
      <c r="F53" s="341"/>
      <c r="G53" s="341"/>
      <c r="H53" s="341"/>
      <c r="I53" s="341"/>
      <c r="J53" s="342"/>
    </row>
    <row r="54" spans="1:11" s="48" customFormat="1" ht="24.75" customHeight="1" x14ac:dyDescent="0.2">
      <c r="A54" s="165" t="s">
        <v>88</v>
      </c>
      <c r="B54" s="166" t="s">
        <v>87</v>
      </c>
      <c r="C54" s="343" t="s">
        <v>89</v>
      </c>
      <c r="D54" s="343"/>
      <c r="E54" s="343"/>
      <c r="F54" s="343"/>
      <c r="G54" s="166" t="s">
        <v>90</v>
      </c>
      <c r="H54" s="167" t="s">
        <v>91</v>
      </c>
      <c r="I54" s="168" t="s">
        <v>92</v>
      </c>
      <c r="J54" s="169" t="s">
        <v>93</v>
      </c>
      <c r="K54" s="47"/>
    </row>
    <row r="55" spans="1:11" ht="59.25" customHeight="1" x14ac:dyDescent="0.2">
      <c r="A55" s="126" t="s">
        <v>97</v>
      </c>
      <c r="B55" s="125">
        <v>42431</v>
      </c>
      <c r="C55" s="344" t="s">
        <v>136</v>
      </c>
      <c r="D55" s="345"/>
      <c r="E55" s="345"/>
      <c r="F55" s="346"/>
      <c r="G55" s="125" t="s">
        <v>11</v>
      </c>
      <c r="H55" s="125">
        <v>1</v>
      </c>
      <c r="I55" s="106">
        <v>2248.1799999999998</v>
      </c>
      <c r="J55" s="92">
        <f t="shared" ref="J55:J60" si="3">ROUND(I55*H55,2)</f>
        <v>2248.1799999999998</v>
      </c>
    </row>
    <row r="56" spans="1:11" ht="50.25" customHeight="1" x14ac:dyDescent="0.2">
      <c r="A56" s="126" t="s">
        <v>94</v>
      </c>
      <c r="B56" s="125">
        <v>94963</v>
      </c>
      <c r="C56" s="344" t="s">
        <v>100</v>
      </c>
      <c r="D56" s="345"/>
      <c r="E56" s="345"/>
      <c r="F56" s="346"/>
      <c r="G56" s="125" t="s">
        <v>102</v>
      </c>
      <c r="H56" s="125">
        <v>0.02</v>
      </c>
      <c r="I56" s="206">
        <v>257.24</v>
      </c>
      <c r="J56" s="92">
        <f t="shared" si="3"/>
        <v>5.14</v>
      </c>
    </row>
    <row r="57" spans="1:11" ht="39" customHeight="1" x14ac:dyDescent="0.2">
      <c r="A57" s="126" t="s">
        <v>94</v>
      </c>
      <c r="B57" s="125">
        <v>93358</v>
      </c>
      <c r="C57" s="344" t="s">
        <v>101</v>
      </c>
      <c r="D57" s="345"/>
      <c r="E57" s="345"/>
      <c r="F57" s="346"/>
      <c r="G57" s="125" t="s">
        <v>102</v>
      </c>
      <c r="H57" s="125">
        <v>0.04</v>
      </c>
      <c r="I57" s="206">
        <v>52.33</v>
      </c>
      <c r="J57" s="92">
        <f t="shared" si="3"/>
        <v>2.09</v>
      </c>
    </row>
    <row r="58" spans="1:11" ht="27.75" customHeight="1" x14ac:dyDescent="0.2">
      <c r="A58" s="126" t="s">
        <v>94</v>
      </c>
      <c r="B58" s="125">
        <v>96995</v>
      </c>
      <c r="C58" s="344" t="s">
        <v>133</v>
      </c>
      <c r="D58" s="345"/>
      <c r="E58" s="345"/>
      <c r="F58" s="346"/>
      <c r="G58" s="125" t="s">
        <v>102</v>
      </c>
      <c r="H58" s="125">
        <v>0.02</v>
      </c>
      <c r="I58" s="206">
        <v>31.73</v>
      </c>
      <c r="J58" s="92">
        <f t="shared" si="3"/>
        <v>0.63</v>
      </c>
    </row>
    <row r="59" spans="1:11" ht="15" x14ac:dyDescent="0.2">
      <c r="A59" s="126" t="s">
        <v>94</v>
      </c>
      <c r="B59" s="125">
        <v>88309</v>
      </c>
      <c r="C59" s="344" t="s">
        <v>129</v>
      </c>
      <c r="D59" s="345"/>
      <c r="E59" s="345"/>
      <c r="F59" s="346"/>
      <c r="G59" s="125" t="s">
        <v>110</v>
      </c>
      <c r="H59" s="125">
        <v>1</v>
      </c>
      <c r="I59" s="206">
        <v>18.46</v>
      </c>
      <c r="J59" s="92">
        <f t="shared" si="3"/>
        <v>18.46</v>
      </c>
    </row>
    <row r="60" spans="1:11" ht="17.25" customHeight="1" x14ac:dyDescent="0.2">
      <c r="A60" s="126" t="s">
        <v>94</v>
      </c>
      <c r="B60" s="125">
        <v>88316</v>
      </c>
      <c r="C60" s="344" t="s">
        <v>130</v>
      </c>
      <c r="D60" s="345"/>
      <c r="E60" s="345"/>
      <c r="F60" s="346"/>
      <c r="G60" s="125" t="s">
        <v>110</v>
      </c>
      <c r="H60" s="125">
        <v>1</v>
      </c>
      <c r="I60" s="206">
        <v>13.23</v>
      </c>
      <c r="J60" s="92">
        <f t="shared" si="3"/>
        <v>13.23</v>
      </c>
    </row>
    <row r="61" spans="1:11" ht="15" customHeight="1" x14ac:dyDescent="0.2">
      <c r="A61" s="362" t="s">
        <v>96</v>
      </c>
      <c r="B61" s="363"/>
      <c r="C61" s="363"/>
      <c r="D61" s="363"/>
      <c r="E61" s="363"/>
      <c r="F61" s="363"/>
      <c r="G61" s="363"/>
      <c r="H61" s="363"/>
      <c r="I61" s="364"/>
      <c r="J61" s="93">
        <f>SUM(J55:J60)</f>
        <v>2287.73</v>
      </c>
    </row>
    <row r="62" spans="1:11" ht="15" customHeight="1" x14ac:dyDescent="0.2">
      <c r="A62" s="331" t="s">
        <v>212</v>
      </c>
      <c r="B62" s="332"/>
      <c r="C62" s="332"/>
      <c r="D62" s="332"/>
      <c r="E62" s="332"/>
      <c r="F62" s="332"/>
      <c r="G62" s="332"/>
      <c r="H62" s="332"/>
      <c r="I62" s="332"/>
      <c r="J62" s="333"/>
    </row>
    <row r="63" spans="1:11" ht="14.25" customHeight="1" x14ac:dyDescent="0.2">
      <c r="A63" s="331" t="s">
        <v>134</v>
      </c>
      <c r="B63" s="332"/>
      <c r="C63" s="332"/>
      <c r="D63" s="332"/>
      <c r="E63" s="332"/>
      <c r="F63" s="332"/>
      <c r="G63" s="332"/>
      <c r="H63" s="332"/>
      <c r="I63" s="332"/>
      <c r="J63" s="333"/>
    </row>
    <row r="64" spans="1:11" x14ac:dyDescent="0.2">
      <c r="A64" s="108"/>
      <c r="B64" s="109"/>
      <c r="C64" s="110"/>
      <c r="D64" s="110"/>
      <c r="E64" s="110"/>
      <c r="F64" s="110"/>
      <c r="G64" s="107"/>
      <c r="H64" s="110"/>
      <c r="I64" s="110"/>
      <c r="J64" s="111"/>
    </row>
    <row r="65" spans="1:11" ht="14.25" x14ac:dyDescent="0.2">
      <c r="A65" s="334" t="s">
        <v>106</v>
      </c>
      <c r="B65" s="335"/>
      <c r="C65" s="335"/>
      <c r="D65" s="335"/>
      <c r="E65" s="335"/>
      <c r="F65" s="335"/>
      <c r="G65" s="335"/>
      <c r="H65" s="335"/>
      <c r="I65" s="335"/>
      <c r="J65" s="336"/>
    </row>
    <row r="66" spans="1:11" ht="15" x14ac:dyDescent="0.2">
      <c r="A66" s="337" t="s">
        <v>142</v>
      </c>
      <c r="B66" s="338"/>
      <c r="C66" s="338"/>
      <c r="D66" s="338"/>
      <c r="E66" s="338"/>
      <c r="F66" s="338"/>
      <c r="G66" s="338"/>
      <c r="H66" s="338"/>
      <c r="I66" s="338"/>
      <c r="J66" s="339"/>
    </row>
    <row r="67" spans="1:11" ht="15" x14ac:dyDescent="0.25">
      <c r="A67" s="340" t="s">
        <v>99</v>
      </c>
      <c r="B67" s="341"/>
      <c r="C67" s="341"/>
      <c r="D67" s="341"/>
      <c r="E67" s="341"/>
      <c r="F67" s="341"/>
      <c r="G67" s="341"/>
      <c r="H67" s="341"/>
      <c r="I67" s="341"/>
      <c r="J67" s="342"/>
    </row>
    <row r="68" spans="1:11" s="48" customFormat="1" ht="24.75" customHeight="1" x14ac:dyDescent="0.2">
      <c r="A68" s="165" t="s">
        <v>88</v>
      </c>
      <c r="B68" s="166" t="s">
        <v>87</v>
      </c>
      <c r="C68" s="343" t="s">
        <v>89</v>
      </c>
      <c r="D68" s="343"/>
      <c r="E68" s="343"/>
      <c r="F68" s="343"/>
      <c r="G68" s="166" t="s">
        <v>90</v>
      </c>
      <c r="H68" s="167" t="s">
        <v>91</v>
      </c>
      <c r="I68" s="168" t="s">
        <v>92</v>
      </c>
      <c r="J68" s="169" t="s">
        <v>93</v>
      </c>
      <c r="K68" s="47"/>
    </row>
    <row r="69" spans="1:11" ht="27" customHeight="1" x14ac:dyDescent="0.2">
      <c r="A69" s="126" t="s">
        <v>32</v>
      </c>
      <c r="B69" s="125">
        <v>9439</v>
      </c>
      <c r="C69" s="344" t="s">
        <v>143</v>
      </c>
      <c r="D69" s="345"/>
      <c r="E69" s="345"/>
      <c r="F69" s="346"/>
      <c r="G69" s="125" t="s">
        <v>11</v>
      </c>
      <c r="H69" s="125">
        <v>1</v>
      </c>
      <c r="I69" s="106">
        <v>2736</v>
      </c>
      <c r="J69" s="92">
        <f t="shared" ref="J69:J74" si="4">ROUND(I69*H69,2)</f>
        <v>2736</v>
      </c>
    </row>
    <row r="70" spans="1:11" ht="48" customHeight="1" x14ac:dyDescent="0.2">
      <c r="A70" s="126" t="s">
        <v>94</v>
      </c>
      <c r="B70" s="125">
        <v>94963</v>
      </c>
      <c r="C70" s="344" t="s">
        <v>100</v>
      </c>
      <c r="D70" s="345"/>
      <c r="E70" s="345"/>
      <c r="F70" s="346"/>
      <c r="G70" s="125" t="s">
        <v>102</v>
      </c>
      <c r="H70" s="125">
        <v>0.08</v>
      </c>
      <c r="I70" s="206">
        <v>257.24</v>
      </c>
      <c r="J70" s="92">
        <f t="shared" si="4"/>
        <v>20.58</v>
      </c>
    </row>
    <row r="71" spans="1:11" ht="33.75" customHeight="1" x14ac:dyDescent="0.2">
      <c r="A71" s="126" t="s">
        <v>94</v>
      </c>
      <c r="B71" s="125">
        <v>93358</v>
      </c>
      <c r="C71" s="344" t="s">
        <v>101</v>
      </c>
      <c r="D71" s="345"/>
      <c r="E71" s="345"/>
      <c r="F71" s="346"/>
      <c r="G71" s="125" t="s">
        <v>102</v>
      </c>
      <c r="H71" s="125">
        <v>0.16</v>
      </c>
      <c r="I71" s="206">
        <v>52.33</v>
      </c>
      <c r="J71" s="92">
        <f t="shared" si="4"/>
        <v>8.3699999999999992</v>
      </c>
    </row>
    <row r="72" spans="1:11" ht="29.25" customHeight="1" x14ac:dyDescent="0.2">
      <c r="A72" s="126" t="s">
        <v>94</v>
      </c>
      <c r="B72" s="125">
        <v>96995</v>
      </c>
      <c r="C72" s="344" t="s">
        <v>133</v>
      </c>
      <c r="D72" s="345"/>
      <c r="E72" s="345"/>
      <c r="F72" s="346"/>
      <c r="G72" s="125" t="s">
        <v>102</v>
      </c>
      <c r="H72" s="125">
        <v>0.08</v>
      </c>
      <c r="I72" s="206">
        <v>31.73</v>
      </c>
      <c r="J72" s="92">
        <f t="shared" si="4"/>
        <v>2.54</v>
      </c>
    </row>
    <row r="73" spans="1:11" ht="15.75" customHeight="1" x14ac:dyDescent="0.2">
      <c r="A73" s="126" t="s">
        <v>94</v>
      </c>
      <c r="B73" s="125">
        <v>88309</v>
      </c>
      <c r="C73" s="344" t="s">
        <v>129</v>
      </c>
      <c r="D73" s="345"/>
      <c r="E73" s="345"/>
      <c r="F73" s="346"/>
      <c r="G73" s="125" t="s">
        <v>110</v>
      </c>
      <c r="H73" s="125">
        <v>1</v>
      </c>
      <c r="I73" s="206">
        <v>18.46</v>
      </c>
      <c r="J73" s="92">
        <f t="shared" si="4"/>
        <v>18.46</v>
      </c>
    </row>
    <row r="74" spans="1:11" ht="15.75" customHeight="1" x14ac:dyDescent="0.2">
      <c r="A74" s="126" t="s">
        <v>94</v>
      </c>
      <c r="B74" s="125">
        <v>88316</v>
      </c>
      <c r="C74" s="344" t="s">
        <v>130</v>
      </c>
      <c r="D74" s="345"/>
      <c r="E74" s="345"/>
      <c r="F74" s="346"/>
      <c r="G74" s="125" t="s">
        <v>110</v>
      </c>
      <c r="H74" s="125">
        <v>1</v>
      </c>
      <c r="I74" s="206">
        <v>13.23</v>
      </c>
      <c r="J74" s="92">
        <f t="shared" si="4"/>
        <v>13.23</v>
      </c>
    </row>
    <row r="75" spans="1:11" ht="15" x14ac:dyDescent="0.2">
      <c r="A75" s="362" t="s">
        <v>96</v>
      </c>
      <c r="B75" s="363"/>
      <c r="C75" s="363"/>
      <c r="D75" s="363"/>
      <c r="E75" s="363"/>
      <c r="F75" s="363"/>
      <c r="G75" s="363"/>
      <c r="H75" s="363"/>
      <c r="I75" s="364"/>
      <c r="J75" s="93">
        <f>SUM(J69:J74)</f>
        <v>2799.18</v>
      </c>
    </row>
    <row r="76" spans="1:11" ht="15.75" customHeight="1" x14ac:dyDescent="0.2">
      <c r="A76" s="331" t="s">
        <v>213</v>
      </c>
      <c r="B76" s="332"/>
      <c r="C76" s="332"/>
      <c r="D76" s="332"/>
      <c r="E76" s="332"/>
      <c r="F76" s="332"/>
      <c r="G76" s="332"/>
      <c r="H76" s="332"/>
      <c r="I76" s="332"/>
      <c r="J76" s="333"/>
    </row>
    <row r="77" spans="1:11" ht="15" x14ac:dyDescent="0.2">
      <c r="A77" s="331" t="s">
        <v>146</v>
      </c>
      <c r="B77" s="332"/>
      <c r="C77" s="332"/>
      <c r="D77" s="332"/>
      <c r="E77" s="332"/>
      <c r="F77" s="332"/>
      <c r="G77" s="332"/>
      <c r="H77" s="332"/>
      <c r="I77" s="332"/>
      <c r="J77" s="333"/>
    </row>
    <row r="78" spans="1:11" ht="15" x14ac:dyDescent="0.2">
      <c r="A78" s="112"/>
      <c r="B78" s="113"/>
      <c r="C78" s="113"/>
      <c r="D78" s="113"/>
      <c r="E78" s="113"/>
      <c r="F78" s="113"/>
      <c r="G78" s="184"/>
      <c r="H78" s="113"/>
      <c r="I78" s="113"/>
      <c r="J78" s="114"/>
    </row>
    <row r="79" spans="1:11" ht="14.25" x14ac:dyDescent="0.2">
      <c r="A79" s="334" t="s">
        <v>107</v>
      </c>
      <c r="B79" s="335"/>
      <c r="C79" s="335"/>
      <c r="D79" s="335"/>
      <c r="E79" s="335"/>
      <c r="F79" s="335"/>
      <c r="G79" s="335"/>
      <c r="H79" s="335"/>
      <c r="I79" s="335"/>
      <c r="J79" s="336"/>
    </row>
    <row r="80" spans="1:11" ht="15" x14ac:dyDescent="0.2">
      <c r="A80" s="337" t="s">
        <v>215</v>
      </c>
      <c r="B80" s="338"/>
      <c r="C80" s="338"/>
      <c r="D80" s="338"/>
      <c r="E80" s="338"/>
      <c r="F80" s="338"/>
      <c r="G80" s="338"/>
      <c r="H80" s="338"/>
      <c r="I80" s="338"/>
      <c r="J80" s="339"/>
    </row>
    <row r="81" spans="1:11" ht="15" x14ac:dyDescent="0.25">
      <c r="A81" s="340" t="s">
        <v>99</v>
      </c>
      <c r="B81" s="341"/>
      <c r="C81" s="341"/>
      <c r="D81" s="341"/>
      <c r="E81" s="341"/>
      <c r="F81" s="341"/>
      <c r="G81" s="341"/>
      <c r="H81" s="341"/>
      <c r="I81" s="341"/>
      <c r="J81" s="342"/>
    </row>
    <row r="82" spans="1:11" s="48" customFormat="1" ht="24.75" customHeight="1" x14ac:dyDescent="0.2">
      <c r="A82" s="165" t="s">
        <v>88</v>
      </c>
      <c r="B82" s="166" t="s">
        <v>87</v>
      </c>
      <c r="C82" s="343" t="s">
        <v>89</v>
      </c>
      <c r="D82" s="343"/>
      <c r="E82" s="343"/>
      <c r="F82" s="343"/>
      <c r="G82" s="166" t="s">
        <v>90</v>
      </c>
      <c r="H82" s="167" t="s">
        <v>91</v>
      </c>
      <c r="I82" s="168" t="s">
        <v>92</v>
      </c>
      <c r="J82" s="169" t="s">
        <v>93</v>
      </c>
      <c r="K82" s="47"/>
    </row>
    <row r="83" spans="1:11" ht="62.25" customHeight="1" x14ac:dyDescent="0.2">
      <c r="A83" s="126" t="s">
        <v>97</v>
      </c>
      <c r="B83" s="125">
        <v>42430</v>
      </c>
      <c r="C83" s="344" t="s">
        <v>216</v>
      </c>
      <c r="D83" s="345"/>
      <c r="E83" s="345"/>
      <c r="F83" s="346"/>
      <c r="G83" s="125" t="s">
        <v>11</v>
      </c>
      <c r="H83" s="125">
        <v>1</v>
      </c>
      <c r="I83" s="106">
        <v>3654.84</v>
      </c>
      <c r="J83" s="92">
        <f t="shared" ref="J83:J88" si="5">ROUND(I83*H83,2)</f>
        <v>3654.84</v>
      </c>
    </row>
    <row r="84" spans="1:11" ht="46.5" customHeight="1" x14ac:dyDescent="0.2">
      <c r="A84" s="126" t="s">
        <v>94</v>
      </c>
      <c r="B84" s="125">
        <v>94963</v>
      </c>
      <c r="C84" s="344" t="s">
        <v>100</v>
      </c>
      <c r="D84" s="345"/>
      <c r="E84" s="345"/>
      <c r="F84" s="346"/>
      <c r="G84" s="125" t="s">
        <v>102</v>
      </c>
      <c r="H84" s="125">
        <v>7.0000000000000007E-2</v>
      </c>
      <c r="I84" s="206">
        <v>257.24</v>
      </c>
      <c r="J84" s="92">
        <f t="shared" si="5"/>
        <v>18.010000000000002</v>
      </c>
    </row>
    <row r="85" spans="1:11" ht="35.25" customHeight="1" x14ac:dyDescent="0.2">
      <c r="A85" s="126" t="s">
        <v>94</v>
      </c>
      <c r="B85" s="125">
        <v>93358</v>
      </c>
      <c r="C85" s="344" t="s">
        <v>101</v>
      </c>
      <c r="D85" s="345"/>
      <c r="E85" s="345"/>
      <c r="F85" s="346"/>
      <c r="G85" s="125" t="s">
        <v>102</v>
      </c>
      <c r="H85" s="125">
        <v>0.12</v>
      </c>
      <c r="I85" s="206">
        <v>52.33</v>
      </c>
      <c r="J85" s="92">
        <f t="shared" si="5"/>
        <v>6.28</v>
      </c>
    </row>
    <row r="86" spans="1:11" ht="15" x14ac:dyDescent="0.2">
      <c r="A86" s="126" t="s">
        <v>94</v>
      </c>
      <c r="B86" s="125">
        <v>96995</v>
      </c>
      <c r="C86" s="344" t="s">
        <v>133</v>
      </c>
      <c r="D86" s="345"/>
      <c r="E86" s="345"/>
      <c r="F86" s="346"/>
      <c r="G86" s="125" t="s">
        <v>102</v>
      </c>
      <c r="H86" s="125">
        <v>0.05</v>
      </c>
      <c r="I86" s="206">
        <v>31.73</v>
      </c>
      <c r="J86" s="92">
        <f t="shared" si="5"/>
        <v>1.59</v>
      </c>
    </row>
    <row r="87" spans="1:11" ht="15" x14ac:dyDescent="0.2">
      <c r="A87" s="126" t="s">
        <v>94</v>
      </c>
      <c r="B87" s="125">
        <v>88309</v>
      </c>
      <c r="C87" s="344" t="s">
        <v>129</v>
      </c>
      <c r="D87" s="345"/>
      <c r="E87" s="345"/>
      <c r="F87" s="346"/>
      <c r="G87" s="125" t="s">
        <v>110</v>
      </c>
      <c r="H87" s="125">
        <v>1</v>
      </c>
      <c r="I87" s="206">
        <v>18.46</v>
      </c>
      <c r="J87" s="92">
        <f t="shared" si="5"/>
        <v>18.46</v>
      </c>
    </row>
    <row r="88" spans="1:11" ht="15" x14ac:dyDescent="0.2">
      <c r="A88" s="126" t="s">
        <v>94</v>
      </c>
      <c r="B88" s="125">
        <v>88316</v>
      </c>
      <c r="C88" s="344" t="s">
        <v>130</v>
      </c>
      <c r="D88" s="345"/>
      <c r="E88" s="345"/>
      <c r="F88" s="346"/>
      <c r="G88" s="125" t="s">
        <v>110</v>
      </c>
      <c r="H88" s="125">
        <v>1</v>
      </c>
      <c r="I88" s="206">
        <v>13.23</v>
      </c>
      <c r="J88" s="92">
        <f t="shared" si="5"/>
        <v>13.23</v>
      </c>
    </row>
    <row r="89" spans="1:11" ht="15" x14ac:dyDescent="0.2">
      <c r="A89" s="362" t="s">
        <v>96</v>
      </c>
      <c r="B89" s="363"/>
      <c r="C89" s="363"/>
      <c r="D89" s="363"/>
      <c r="E89" s="363"/>
      <c r="F89" s="363"/>
      <c r="G89" s="363"/>
      <c r="H89" s="363"/>
      <c r="I89" s="364"/>
      <c r="J89" s="93">
        <f>SUM(J83:J88)</f>
        <v>3712.4100000000008</v>
      </c>
    </row>
    <row r="90" spans="1:11" ht="15" x14ac:dyDescent="0.2">
      <c r="A90" s="331" t="s">
        <v>217</v>
      </c>
      <c r="B90" s="332"/>
      <c r="C90" s="332"/>
      <c r="D90" s="332"/>
      <c r="E90" s="332"/>
      <c r="F90" s="332"/>
      <c r="G90" s="332"/>
      <c r="H90" s="332"/>
      <c r="I90" s="332"/>
      <c r="J90" s="333"/>
    </row>
    <row r="91" spans="1:11" ht="15" x14ac:dyDescent="0.2">
      <c r="A91" s="331" t="s">
        <v>134</v>
      </c>
      <c r="B91" s="332"/>
      <c r="C91" s="332"/>
      <c r="D91" s="332"/>
      <c r="E91" s="332"/>
      <c r="F91" s="332"/>
      <c r="G91" s="332"/>
      <c r="H91" s="332"/>
      <c r="I91" s="332"/>
      <c r="J91" s="333"/>
    </row>
    <row r="92" spans="1:11" ht="15" x14ac:dyDescent="0.2">
      <c r="A92" s="112"/>
      <c r="B92" s="113"/>
      <c r="C92" s="113"/>
      <c r="D92" s="113"/>
      <c r="E92" s="113"/>
      <c r="F92" s="113"/>
      <c r="G92" s="184"/>
      <c r="H92" s="113"/>
      <c r="I92" s="113"/>
      <c r="J92" s="114"/>
    </row>
    <row r="93" spans="1:11" ht="14.25" x14ac:dyDescent="0.2">
      <c r="A93" s="334" t="s">
        <v>108</v>
      </c>
      <c r="B93" s="335"/>
      <c r="C93" s="335"/>
      <c r="D93" s="335"/>
      <c r="E93" s="335"/>
      <c r="F93" s="335"/>
      <c r="G93" s="335"/>
      <c r="H93" s="335"/>
      <c r="I93" s="335"/>
      <c r="J93" s="336"/>
    </row>
    <row r="94" spans="1:11" ht="15" x14ac:dyDescent="0.2">
      <c r="A94" s="337" t="s">
        <v>137</v>
      </c>
      <c r="B94" s="338"/>
      <c r="C94" s="338"/>
      <c r="D94" s="338"/>
      <c r="E94" s="338"/>
      <c r="F94" s="338"/>
      <c r="G94" s="338"/>
      <c r="H94" s="338"/>
      <c r="I94" s="338"/>
      <c r="J94" s="339"/>
    </row>
    <row r="95" spans="1:11" ht="15" x14ac:dyDescent="0.25">
      <c r="A95" s="340" t="s">
        <v>99</v>
      </c>
      <c r="B95" s="341"/>
      <c r="C95" s="341"/>
      <c r="D95" s="341"/>
      <c r="E95" s="341"/>
      <c r="F95" s="341"/>
      <c r="G95" s="341"/>
      <c r="H95" s="341"/>
      <c r="I95" s="341"/>
      <c r="J95" s="342"/>
    </row>
    <row r="96" spans="1:11" s="48" customFormat="1" ht="24.75" customHeight="1" x14ac:dyDescent="0.2">
      <c r="A96" s="165" t="s">
        <v>88</v>
      </c>
      <c r="B96" s="166" t="s">
        <v>87</v>
      </c>
      <c r="C96" s="343" t="s">
        <v>89</v>
      </c>
      <c r="D96" s="343"/>
      <c r="E96" s="343"/>
      <c r="F96" s="343"/>
      <c r="G96" s="166" t="s">
        <v>90</v>
      </c>
      <c r="H96" s="167" t="s">
        <v>91</v>
      </c>
      <c r="I96" s="168" t="s">
        <v>92</v>
      </c>
      <c r="J96" s="169" t="s">
        <v>93</v>
      </c>
      <c r="K96" s="47"/>
    </row>
    <row r="97" spans="1:11" ht="60" customHeight="1" x14ac:dyDescent="0.2">
      <c r="A97" s="126" t="s">
        <v>97</v>
      </c>
      <c r="B97" s="125">
        <v>42438</v>
      </c>
      <c r="C97" s="344" t="s">
        <v>138</v>
      </c>
      <c r="D97" s="345"/>
      <c r="E97" s="345"/>
      <c r="F97" s="346"/>
      <c r="G97" s="125" t="s">
        <v>11</v>
      </c>
      <c r="H97" s="125">
        <v>1</v>
      </c>
      <c r="I97" s="106">
        <v>1187.6099999999999</v>
      </c>
      <c r="J97" s="92">
        <f t="shared" ref="J97:J102" si="6">ROUND(I97*H97,2)</f>
        <v>1187.6099999999999</v>
      </c>
    </row>
    <row r="98" spans="1:11" ht="48" customHeight="1" x14ac:dyDescent="0.2">
      <c r="A98" s="126" t="s">
        <v>94</v>
      </c>
      <c r="B98" s="125">
        <v>94963</v>
      </c>
      <c r="C98" s="344" t="s">
        <v>100</v>
      </c>
      <c r="D98" s="345"/>
      <c r="E98" s="345"/>
      <c r="F98" s="346"/>
      <c r="G98" s="125" t="s">
        <v>102</v>
      </c>
      <c r="H98" s="125">
        <v>0.04</v>
      </c>
      <c r="I98" s="206">
        <v>257.24</v>
      </c>
      <c r="J98" s="92">
        <f t="shared" si="6"/>
        <v>10.29</v>
      </c>
    </row>
    <row r="99" spans="1:11" ht="33" customHeight="1" x14ac:dyDescent="0.2">
      <c r="A99" s="126" t="s">
        <v>94</v>
      </c>
      <c r="B99" s="125">
        <v>93358</v>
      </c>
      <c r="C99" s="344" t="s">
        <v>101</v>
      </c>
      <c r="D99" s="345"/>
      <c r="E99" s="345"/>
      <c r="F99" s="346"/>
      <c r="G99" s="125" t="s">
        <v>102</v>
      </c>
      <c r="H99" s="125">
        <v>0.08</v>
      </c>
      <c r="I99" s="206">
        <v>52.33</v>
      </c>
      <c r="J99" s="92">
        <f t="shared" si="6"/>
        <v>4.1900000000000004</v>
      </c>
    </row>
    <row r="100" spans="1:11" ht="15" x14ac:dyDescent="0.2">
      <c r="A100" s="126" t="s">
        <v>94</v>
      </c>
      <c r="B100" s="125">
        <v>96995</v>
      </c>
      <c r="C100" s="344" t="s">
        <v>133</v>
      </c>
      <c r="D100" s="345"/>
      <c r="E100" s="345"/>
      <c r="F100" s="346"/>
      <c r="G100" s="125" t="s">
        <v>102</v>
      </c>
      <c r="H100" s="125">
        <v>0.04</v>
      </c>
      <c r="I100" s="206">
        <v>31.73</v>
      </c>
      <c r="J100" s="92">
        <f t="shared" si="6"/>
        <v>1.27</v>
      </c>
    </row>
    <row r="101" spans="1:11" ht="15" x14ac:dyDescent="0.2">
      <c r="A101" s="126" t="s">
        <v>94</v>
      </c>
      <c r="B101" s="125">
        <v>88309</v>
      </c>
      <c r="C101" s="344" t="s">
        <v>129</v>
      </c>
      <c r="D101" s="345"/>
      <c r="E101" s="345"/>
      <c r="F101" s="346"/>
      <c r="G101" s="125" t="s">
        <v>110</v>
      </c>
      <c r="H101" s="125">
        <v>1</v>
      </c>
      <c r="I101" s="206">
        <v>18.46</v>
      </c>
      <c r="J101" s="92">
        <f t="shared" si="6"/>
        <v>18.46</v>
      </c>
    </row>
    <row r="102" spans="1:11" ht="15" x14ac:dyDescent="0.2">
      <c r="A102" s="126" t="s">
        <v>94</v>
      </c>
      <c r="B102" s="125">
        <v>88316</v>
      </c>
      <c r="C102" s="344" t="s">
        <v>130</v>
      </c>
      <c r="D102" s="345"/>
      <c r="E102" s="345"/>
      <c r="F102" s="346"/>
      <c r="G102" s="125" t="s">
        <v>110</v>
      </c>
      <c r="H102" s="125">
        <v>1</v>
      </c>
      <c r="I102" s="206">
        <v>13.23</v>
      </c>
      <c r="J102" s="92">
        <f t="shared" si="6"/>
        <v>13.23</v>
      </c>
    </row>
    <row r="103" spans="1:11" ht="15" x14ac:dyDescent="0.2">
      <c r="A103" s="362" t="s">
        <v>96</v>
      </c>
      <c r="B103" s="363"/>
      <c r="C103" s="363"/>
      <c r="D103" s="363"/>
      <c r="E103" s="363"/>
      <c r="F103" s="363"/>
      <c r="G103" s="363"/>
      <c r="H103" s="363"/>
      <c r="I103" s="364"/>
      <c r="J103" s="93">
        <f>SUM(J97:J102)</f>
        <v>1235.05</v>
      </c>
    </row>
    <row r="104" spans="1:11" ht="15" x14ac:dyDescent="0.2">
      <c r="A104" s="331" t="s">
        <v>212</v>
      </c>
      <c r="B104" s="332"/>
      <c r="C104" s="332"/>
      <c r="D104" s="332"/>
      <c r="E104" s="332"/>
      <c r="F104" s="332"/>
      <c r="G104" s="332"/>
      <c r="H104" s="332"/>
      <c r="I104" s="332"/>
      <c r="J104" s="333"/>
    </row>
    <row r="105" spans="1:11" ht="15" x14ac:dyDescent="0.2">
      <c r="A105" s="331" t="s">
        <v>134</v>
      </c>
      <c r="B105" s="332"/>
      <c r="C105" s="332"/>
      <c r="D105" s="332"/>
      <c r="E105" s="332"/>
      <c r="F105" s="332"/>
      <c r="G105" s="332"/>
      <c r="H105" s="332"/>
      <c r="I105" s="332"/>
      <c r="J105" s="333"/>
    </row>
    <row r="106" spans="1:11" ht="15" x14ac:dyDescent="0.2">
      <c r="A106" s="359"/>
      <c r="B106" s="360"/>
      <c r="C106" s="360"/>
      <c r="D106" s="360"/>
      <c r="E106" s="360"/>
      <c r="F106" s="360"/>
      <c r="G106" s="360"/>
      <c r="H106" s="360"/>
      <c r="I106" s="360"/>
      <c r="J106" s="361"/>
    </row>
    <row r="107" spans="1:11" ht="14.25" x14ac:dyDescent="0.2">
      <c r="A107" s="334" t="s">
        <v>109</v>
      </c>
      <c r="B107" s="335"/>
      <c r="C107" s="335"/>
      <c r="D107" s="335"/>
      <c r="E107" s="335"/>
      <c r="F107" s="335"/>
      <c r="G107" s="335"/>
      <c r="H107" s="335"/>
      <c r="I107" s="335"/>
      <c r="J107" s="336"/>
    </row>
    <row r="108" spans="1:11" ht="15" x14ac:dyDescent="0.2">
      <c r="A108" s="337" t="s">
        <v>139</v>
      </c>
      <c r="B108" s="338"/>
      <c r="C108" s="338"/>
      <c r="D108" s="338"/>
      <c r="E108" s="338"/>
      <c r="F108" s="338"/>
      <c r="G108" s="338"/>
      <c r="H108" s="338"/>
      <c r="I108" s="338"/>
      <c r="J108" s="339"/>
    </row>
    <row r="109" spans="1:11" ht="15" x14ac:dyDescent="0.25">
      <c r="A109" s="340" t="s">
        <v>99</v>
      </c>
      <c r="B109" s="341"/>
      <c r="C109" s="341"/>
      <c r="D109" s="341"/>
      <c r="E109" s="341"/>
      <c r="F109" s="341"/>
      <c r="G109" s="341"/>
      <c r="H109" s="341"/>
      <c r="I109" s="341"/>
      <c r="J109" s="342"/>
    </row>
    <row r="110" spans="1:11" s="48" customFormat="1" ht="24.75" customHeight="1" x14ac:dyDescent="0.2">
      <c r="A110" s="165" t="s">
        <v>88</v>
      </c>
      <c r="B110" s="166" t="s">
        <v>87</v>
      </c>
      <c r="C110" s="343" t="s">
        <v>89</v>
      </c>
      <c r="D110" s="343"/>
      <c r="E110" s="343"/>
      <c r="F110" s="343"/>
      <c r="G110" s="166" t="s">
        <v>90</v>
      </c>
      <c r="H110" s="167" t="s">
        <v>91</v>
      </c>
      <c r="I110" s="168" t="s">
        <v>92</v>
      </c>
      <c r="J110" s="169" t="s">
        <v>93</v>
      </c>
      <c r="K110" s="47"/>
    </row>
    <row r="111" spans="1:11" ht="78" customHeight="1" x14ac:dyDescent="0.2">
      <c r="A111" s="126" t="s">
        <v>97</v>
      </c>
      <c r="B111" s="125">
        <v>42440</v>
      </c>
      <c r="C111" s="344" t="s">
        <v>140</v>
      </c>
      <c r="D111" s="345"/>
      <c r="E111" s="345"/>
      <c r="F111" s="346"/>
      <c r="G111" s="125" t="s">
        <v>11</v>
      </c>
      <c r="H111" s="125">
        <v>1</v>
      </c>
      <c r="I111" s="106">
        <v>702.04</v>
      </c>
      <c r="J111" s="92">
        <f t="shared" ref="J111:J116" si="7">ROUND(I111*H111,2)</f>
        <v>702.04</v>
      </c>
    </row>
    <row r="112" spans="1:11" ht="44.25" customHeight="1" x14ac:dyDescent="0.2">
      <c r="A112" s="126" t="s">
        <v>94</v>
      </c>
      <c r="B112" s="125">
        <v>94963</v>
      </c>
      <c r="C112" s="344" t="s">
        <v>100</v>
      </c>
      <c r="D112" s="345"/>
      <c r="E112" s="345"/>
      <c r="F112" s="346"/>
      <c r="G112" s="125" t="s">
        <v>102</v>
      </c>
      <c r="H112" s="125">
        <v>0.02</v>
      </c>
      <c r="I112" s="206">
        <v>257.24</v>
      </c>
      <c r="J112" s="92">
        <f t="shared" si="7"/>
        <v>5.14</v>
      </c>
    </row>
    <row r="113" spans="1:10" ht="30" customHeight="1" x14ac:dyDescent="0.2">
      <c r="A113" s="126" t="s">
        <v>94</v>
      </c>
      <c r="B113" s="125">
        <v>93358</v>
      </c>
      <c r="C113" s="344" t="s">
        <v>101</v>
      </c>
      <c r="D113" s="345"/>
      <c r="E113" s="345"/>
      <c r="F113" s="346"/>
      <c r="G113" s="125" t="s">
        <v>102</v>
      </c>
      <c r="H113" s="125">
        <v>0.04</v>
      </c>
      <c r="I113" s="206">
        <v>52.33</v>
      </c>
      <c r="J113" s="92">
        <f t="shared" si="7"/>
        <v>2.09</v>
      </c>
    </row>
    <row r="114" spans="1:10" ht="15" x14ac:dyDescent="0.2">
      <c r="A114" s="126" t="s">
        <v>94</v>
      </c>
      <c r="B114" s="125">
        <v>96995</v>
      </c>
      <c r="C114" s="344" t="s">
        <v>133</v>
      </c>
      <c r="D114" s="345"/>
      <c r="E114" s="345"/>
      <c r="F114" s="346"/>
      <c r="G114" s="125" t="s">
        <v>102</v>
      </c>
      <c r="H114" s="125">
        <v>0.02</v>
      </c>
      <c r="I114" s="206">
        <v>31.73</v>
      </c>
      <c r="J114" s="92">
        <f t="shared" si="7"/>
        <v>0.63</v>
      </c>
    </row>
    <row r="115" spans="1:10" ht="15" x14ac:dyDescent="0.2">
      <c r="A115" s="126" t="s">
        <v>94</v>
      </c>
      <c r="B115" s="125">
        <v>88309</v>
      </c>
      <c r="C115" s="344" t="s">
        <v>129</v>
      </c>
      <c r="D115" s="345"/>
      <c r="E115" s="345"/>
      <c r="F115" s="346"/>
      <c r="G115" s="125" t="s">
        <v>110</v>
      </c>
      <c r="H115" s="125">
        <v>1</v>
      </c>
      <c r="I115" s="206">
        <v>18.46</v>
      </c>
      <c r="J115" s="92">
        <f t="shared" si="7"/>
        <v>18.46</v>
      </c>
    </row>
    <row r="116" spans="1:10" ht="15" x14ac:dyDescent="0.2">
      <c r="A116" s="126" t="s">
        <v>94</v>
      </c>
      <c r="B116" s="125">
        <v>88316</v>
      </c>
      <c r="C116" s="344" t="s">
        <v>130</v>
      </c>
      <c r="D116" s="345"/>
      <c r="E116" s="345"/>
      <c r="F116" s="346"/>
      <c r="G116" s="125" t="s">
        <v>110</v>
      </c>
      <c r="H116" s="125">
        <v>1</v>
      </c>
      <c r="I116" s="206">
        <v>13.23</v>
      </c>
      <c r="J116" s="92">
        <f t="shared" si="7"/>
        <v>13.23</v>
      </c>
    </row>
    <row r="117" spans="1:10" ht="15" x14ac:dyDescent="0.2">
      <c r="A117" s="362" t="s">
        <v>96</v>
      </c>
      <c r="B117" s="363"/>
      <c r="C117" s="363"/>
      <c r="D117" s="363"/>
      <c r="E117" s="363"/>
      <c r="F117" s="363"/>
      <c r="G117" s="363"/>
      <c r="H117" s="363"/>
      <c r="I117" s="364"/>
      <c r="J117" s="93">
        <f>SUM(J111:J116)</f>
        <v>741.59</v>
      </c>
    </row>
    <row r="118" spans="1:10" ht="15" x14ac:dyDescent="0.2">
      <c r="A118" s="331" t="s">
        <v>212</v>
      </c>
      <c r="B118" s="332"/>
      <c r="C118" s="332"/>
      <c r="D118" s="332"/>
      <c r="E118" s="332"/>
      <c r="F118" s="332"/>
      <c r="G118" s="332"/>
      <c r="H118" s="332"/>
      <c r="I118" s="332"/>
      <c r="J118" s="333"/>
    </row>
    <row r="119" spans="1:10" ht="15" x14ac:dyDescent="0.2">
      <c r="A119" s="331" t="s">
        <v>134</v>
      </c>
      <c r="B119" s="332"/>
      <c r="C119" s="332"/>
      <c r="D119" s="332"/>
      <c r="E119" s="332"/>
      <c r="F119" s="332"/>
      <c r="G119" s="332"/>
      <c r="H119" s="332"/>
      <c r="I119" s="332"/>
      <c r="J119" s="333"/>
    </row>
    <row r="120" spans="1:10" ht="15" x14ac:dyDescent="0.2">
      <c r="A120" s="359"/>
      <c r="B120" s="360"/>
      <c r="C120" s="360"/>
      <c r="D120" s="360"/>
      <c r="E120" s="360"/>
      <c r="F120" s="360"/>
      <c r="G120" s="360"/>
      <c r="H120" s="360"/>
      <c r="I120" s="360"/>
      <c r="J120" s="361"/>
    </row>
    <row r="121" spans="1:10" ht="14.25" x14ac:dyDescent="0.2">
      <c r="A121" s="334" t="s">
        <v>151</v>
      </c>
      <c r="B121" s="335"/>
      <c r="C121" s="335"/>
      <c r="D121" s="335"/>
      <c r="E121" s="335"/>
      <c r="F121" s="335"/>
      <c r="G121" s="335"/>
      <c r="H121" s="335"/>
      <c r="I121" s="335"/>
      <c r="J121" s="336"/>
    </row>
    <row r="122" spans="1:10" ht="15" x14ac:dyDescent="0.2">
      <c r="A122" s="337" t="s">
        <v>242</v>
      </c>
      <c r="B122" s="338"/>
      <c r="C122" s="338"/>
      <c r="D122" s="338"/>
      <c r="E122" s="338"/>
      <c r="F122" s="338"/>
      <c r="G122" s="338"/>
      <c r="H122" s="338"/>
      <c r="I122" s="338"/>
      <c r="J122" s="339"/>
    </row>
    <row r="123" spans="1:10" ht="15" x14ac:dyDescent="0.25">
      <c r="A123" s="340" t="s">
        <v>218</v>
      </c>
      <c r="B123" s="341"/>
      <c r="C123" s="341"/>
      <c r="D123" s="341"/>
      <c r="E123" s="341"/>
      <c r="F123" s="341"/>
      <c r="G123" s="341"/>
      <c r="H123" s="341"/>
      <c r="I123" s="341"/>
      <c r="J123" s="342"/>
    </row>
    <row r="124" spans="1:10" ht="14.25" x14ac:dyDescent="0.2">
      <c r="A124" s="165" t="s">
        <v>88</v>
      </c>
      <c r="B124" s="166" t="s">
        <v>87</v>
      </c>
      <c r="C124" s="343" t="s">
        <v>89</v>
      </c>
      <c r="D124" s="343"/>
      <c r="E124" s="343"/>
      <c r="F124" s="343"/>
      <c r="G124" s="166" t="s">
        <v>90</v>
      </c>
      <c r="H124" s="167" t="s">
        <v>91</v>
      </c>
      <c r="I124" s="168" t="s">
        <v>92</v>
      </c>
      <c r="J124" s="169" t="s">
        <v>93</v>
      </c>
    </row>
    <row r="125" spans="1:10" ht="30" customHeight="1" x14ac:dyDescent="0.2">
      <c r="A125" s="126" t="s">
        <v>94</v>
      </c>
      <c r="B125" s="125">
        <v>72900</v>
      </c>
      <c r="C125" s="344" t="s">
        <v>219</v>
      </c>
      <c r="D125" s="345"/>
      <c r="E125" s="345"/>
      <c r="F125" s="346"/>
      <c r="G125" s="125" t="s">
        <v>102</v>
      </c>
      <c r="H125" s="125">
        <v>6.2600000000000003E-2</v>
      </c>
      <c r="I125" s="106">
        <v>0.46</v>
      </c>
      <c r="J125" s="92">
        <f>ROUND(I125*H125,2)</f>
        <v>0.03</v>
      </c>
    </row>
    <row r="126" spans="1:10" ht="15" x14ac:dyDescent="0.2">
      <c r="A126" s="126" t="s">
        <v>94</v>
      </c>
      <c r="B126" s="125">
        <v>88316</v>
      </c>
      <c r="C126" s="344" t="s">
        <v>130</v>
      </c>
      <c r="D126" s="345"/>
      <c r="E126" s="345"/>
      <c r="F126" s="346"/>
      <c r="G126" s="125" t="s">
        <v>110</v>
      </c>
      <c r="H126" s="125">
        <v>2.7799999999999998E-2</v>
      </c>
      <c r="I126" s="206">
        <v>13.23</v>
      </c>
      <c r="J126" s="92">
        <f t="shared" ref="J126" si="8">ROUND(I126*H126,2)</f>
        <v>0.37</v>
      </c>
    </row>
    <row r="127" spans="1:10" ht="15" x14ac:dyDescent="0.2">
      <c r="A127" s="362" t="s">
        <v>96</v>
      </c>
      <c r="B127" s="363"/>
      <c r="C127" s="363"/>
      <c r="D127" s="363"/>
      <c r="E127" s="363"/>
      <c r="F127" s="363"/>
      <c r="G127" s="363"/>
      <c r="H127" s="363"/>
      <c r="I127" s="364"/>
      <c r="J127" s="93">
        <f>SUM(J125:J126)</f>
        <v>0.4</v>
      </c>
    </row>
    <row r="128" spans="1:10" ht="15" x14ac:dyDescent="0.2">
      <c r="A128" s="365" t="s">
        <v>212</v>
      </c>
      <c r="B128" s="366"/>
      <c r="C128" s="366"/>
      <c r="D128" s="366"/>
      <c r="E128" s="366"/>
      <c r="F128" s="366"/>
      <c r="G128" s="366"/>
      <c r="H128" s="366"/>
      <c r="I128" s="366"/>
      <c r="J128" s="367"/>
    </row>
    <row r="129" spans="1:10" ht="15" x14ac:dyDescent="0.2">
      <c r="A129" s="331" t="s">
        <v>134</v>
      </c>
      <c r="B129" s="332"/>
      <c r="C129" s="332"/>
      <c r="D129" s="332"/>
      <c r="E129" s="332"/>
      <c r="F129" s="332"/>
      <c r="G129" s="332"/>
      <c r="H129" s="332"/>
      <c r="I129" s="332"/>
      <c r="J129" s="333"/>
    </row>
    <row r="130" spans="1:10" x14ac:dyDescent="0.2">
      <c r="A130" s="108"/>
      <c r="B130" s="109"/>
      <c r="C130" s="110"/>
      <c r="D130" s="110"/>
      <c r="E130" s="110"/>
      <c r="F130" s="110"/>
      <c r="G130" s="110"/>
      <c r="H130" s="110"/>
      <c r="I130" s="110"/>
      <c r="J130" s="111"/>
    </row>
    <row r="131" spans="1:10" x14ac:dyDescent="0.2">
      <c r="A131" s="108"/>
      <c r="B131" s="109"/>
      <c r="C131" s="110"/>
      <c r="D131" s="110"/>
      <c r="E131" s="110"/>
      <c r="F131" s="110"/>
      <c r="G131" s="110"/>
      <c r="H131" s="110"/>
      <c r="I131" s="110"/>
      <c r="J131" s="111"/>
    </row>
    <row r="132" spans="1:10" x14ac:dyDescent="0.2">
      <c r="A132" s="108"/>
      <c r="B132" s="109"/>
      <c r="C132" s="110"/>
      <c r="D132" s="110"/>
      <c r="E132" s="110"/>
      <c r="F132" s="110"/>
      <c r="G132" s="110"/>
      <c r="H132" s="110"/>
      <c r="I132" s="110"/>
      <c r="J132" s="111"/>
    </row>
    <row r="133" spans="1:10" x14ac:dyDescent="0.2">
      <c r="A133" s="108"/>
      <c r="B133" s="109"/>
      <c r="C133" s="110"/>
      <c r="D133" s="110"/>
      <c r="E133" s="110"/>
      <c r="F133" s="110"/>
      <c r="G133" s="110"/>
      <c r="H133" s="110"/>
      <c r="I133" s="110"/>
      <c r="J133" s="111"/>
    </row>
    <row r="134" spans="1:10" x14ac:dyDescent="0.2">
      <c r="A134" s="108" t="s">
        <v>244</v>
      </c>
      <c r="B134" s="213"/>
      <c r="C134" s="214"/>
      <c r="D134" s="6"/>
      <c r="E134" s="5"/>
      <c r="F134" s="215"/>
      <c r="G134" s="216"/>
      <c r="H134" s="213"/>
      <c r="I134" s="110"/>
      <c r="J134" s="111"/>
    </row>
    <row r="135" spans="1:10" ht="12.75" customHeight="1" x14ac:dyDescent="0.2">
      <c r="A135" s="108"/>
      <c r="B135" s="354" t="str">
        <f>'Planilha Orçamentária'!D56</f>
        <v>Engº Bruno Dias</v>
      </c>
      <c r="C135" s="354"/>
      <c r="D135" s="354"/>
      <c r="E135" s="110"/>
      <c r="F135" s="107"/>
      <c r="G135" s="107" t="s">
        <v>25</v>
      </c>
      <c r="H135" s="110"/>
      <c r="I135" s="110"/>
      <c r="J135" s="111"/>
    </row>
    <row r="136" spans="1:10" x14ac:dyDescent="0.2">
      <c r="A136" s="108"/>
      <c r="B136" s="355" t="str">
        <f>'Planilha Orçamentária'!D57</f>
        <v>CREA: RJ 2019109261</v>
      </c>
      <c r="C136" s="355"/>
      <c r="D136" s="355"/>
      <c r="E136" s="110"/>
      <c r="F136" s="107"/>
      <c r="G136" s="107" t="s">
        <v>26</v>
      </c>
      <c r="H136" s="110"/>
      <c r="I136" s="110"/>
      <c r="J136" s="111"/>
    </row>
    <row r="137" spans="1:10" x14ac:dyDescent="0.2">
      <c r="A137" s="108"/>
      <c r="B137" s="109"/>
      <c r="C137" s="110"/>
      <c r="D137" s="110"/>
      <c r="E137" s="110"/>
      <c r="F137" s="110"/>
      <c r="G137" s="110"/>
      <c r="H137" s="110"/>
      <c r="I137" s="110"/>
      <c r="J137" s="111"/>
    </row>
    <row r="138" spans="1:10" ht="54" customHeight="1" thickBot="1" x14ac:dyDescent="0.25">
      <c r="A138" s="356" t="s">
        <v>104</v>
      </c>
      <c r="B138" s="357"/>
      <c r="C138" s="357"/>
      <c r="D138" s="357"/>
      <c r="E138" s="357"/>
      <c r="F138" s="357"/>
      <c r="G138" s="357"/>
      <c r="H138" s="357"/>
      <c r="I138" s="357"/>
      <c r="J138" s="358"/>
    </row>
  </sheetData>
  <mergeCells count="129">
    <mergeCell ref="A10:J10"/>
    <mergeCell ref="A11:J11"/>
    <mergeCell ref="A12:J12"/>
    <mergeCell ref="C13:F13"/>
    <mergeCell ref="C43:F43"/>
    <mergeCell ref="C14:F14"/>
    <mergeCell ref="C15:F15"/>
    <mergeCell ref="A38:J38"/>
    <mergeCell ref="A79:J79"/>
    <mergeCell ref="A76:J76"/>
    <mergeCell ref="A77:J77"/>
    <mergeCell ref="C55:F55"/>
    <mergeCell ref="A49:J49"/>
    <mergeCell ref="A51:J51"/>
    <mergeCell ref="A36:J36"/>
    <mergeCell ref="A37:J37"/>
    <mergeCell ref="C40:F40"/>
    <mergeCell ref="C44:F44"/>
    <mergeCell ref="C45:F45"/>
    <mergeCell ref="C46:F46"/>
    <mergeCell ref="A47:I47"/>
    <mergeCell ref="A48:J48"/>
    <mergeCell ref="C56:F56"/>
    <mergeCell ref="A61:I61"/>
    <mergeCell ref="A80:J80"/>
    <mergeCell ref="A66:J66"/>
    <mergeCell ref="C59:F59"/>
    <mergeCell ref="A6:E6"/>
    <mergeCell ref="F6:J6"/>
    <mergeCell ref="A1:B1"/>
    <mergeCell ref="D1:J1"/>
    <mergeCell ref="A2:J2"/>
    <mergeCell ref="A3:J3"/>
    <mergeCell ref="A5:F5"/>
    <mergeCell ref="A7:E7"/>
    <mergeCell ref="F7:F8"/>
    <mergeCell ref="G7:G8"/>
    <mergeCell ref="A8:E8"/>
    <mergeCell ref="C57:F57"/>
    <mergeCell ref="C58:F58"/>
    <mergeCell ref="A65:J65"/>
    <mergeCell ref="C60:F60"/>
    <mergeCell ref="A39:J39"/>
    <mergeCell ref="C41:F41"/>
    <mergeCell ref="C42:F42"/>
    <mergeCell ref="A52:J52"/>
    <mergeCell ref="A53:J53"/>
    <mergeCell ref="C54:F54"/>
    <mergeCell ref="A62:J62"/>
    <mergeCell ref="A63:J63"/>
    <mergeCell ref="A67:J67"/>
    <mergeCell ref="C68:F68"/>
    <mergeCell ref="C69:F69"/>
    <mergeCell ref="C70:F70"/>
    <mergeCell ref="A75:I75"/>
    <mergeCell ref="C71:F71"/>
    <mergeCell ref="C72:F72"/>
    <mergeCell ref="C73:F73"/>
    <mergeCell ref="C74:F74"/>
    <mergeCell ref="A81:J81"/>
    <mergeCell ref="C82:F82"/>
    <mergeCell ref="C83:F83"/>
    <mergeCell ref="C84:F84"/>
    <mergeCell ref="C85:F85"/>
    <mergeCell ref="C86:F86"/>
    <mergeCell ref="C87:F87"/>
    <mergeCell ref="C88:F88"/>
    <mergeCell ref="A89:I89"/>
    <mergeCell ref="A90:J90"/>
    <mergeCell ref="A91:J91"/>
    <mergeCell ref="A93:J93"/>
    <mergeCell ref="A94:J94"/>
    <mergeCell ref="A95:J95"/>
    <mergeCell ref="C96:F96"/>
    <mergeCell ref="C97:F97"/>
    <mergeCell ref="C98:F98"/>
    <mergeCell ref="C99:F99"/>
    <mergeCell ref="C100:F100"/>
    <mergeCell ref="C101:F101"/>
    <mergeCell ref="C102:F102"/>
    <mergeCell ref="A103:I103"/>
    <mergeCell ref="A104:J104"/>
    <mergeCell ref="A105:J105"/>
    <mergeCell ref="A106:J106"/>
    <mergeCell ref="A107:J107"/>
    <mergeCell ref="A108:J108"/>
    <mergeCell ref="A109:J109"/>
    <mergeCell ref="C110:F110"/>
    <mergeCell ref="C111:F111"/>
    <mergeCell ref="C112:F112"/>
    <mergeCell ref="C113:F113"/>
    <mergeCell ref="C114:F114"/>
    <mergeCell ref="C115:F115"/>
    <mergeCell ref="C116:F116"/>
    <mergeCell ref="A117:I117"/>
    <mergeCell ref="A121:J121"/>
    <mergeCell ref="A122:J122"/>
    <mergeCell ref="A123:J123"/>
    <mergeCell ref="C124:F124"/>
    <mergeCell ref="B135:D135"/>
    <mergeCell ref="B136:D136"/>
    <mergeCell ref="A138:J138"/>
    <mergeCell ref="A118:J118"/>
    <mergeCell ref="A119:J119"/>
    <mergeCell ref="A120:J120"/>
    <mergeCell ref="C125:F125"/>
    <mergeCell ref="C126:F126"/>
    <mergeCell ref="A127:I127"/>
    <mergeCell ref="A128:J128"/>
    <mergeCell ref="A129:J129"/>
    <mergeCell ref="C16:F16"/>
    <mergeCell ref="C17:F17"/>
    <mergeCell ref="C18:F18"/>
    <mergeCell ref="C19:F19"/>
    <mergeCell ref="C20:F20"/>
    <mergeCell ref="C21:F21"/>
    <mergeCell ref="A22:I22"/>
    <mergeCell ref="A23:J23"/>
    <mergeCell ref="A24:J24"/>
    <mergeCell ref="A35:J35"/>
    <mergeCell ref="A26:J26"/>
    <mergeCell ref="A27:J27"/>
    <mergeCell ref="A28:J28"/>
    <mergeCell ref="C29:F29"/>
    <mergeCell ref="C30:F30"/>
    <mergeCell ref="C31:F31"/>
    <mergeCell ref="C32:F32"/>
    <mergeCell ref="A33:I33"/>
    <mergeCell ref="A34:J34"/>
  </mergeCells>
  <printOptions horizontalCentered="1"/>
  <pageMargins left="0" right="0" top="0" bottom="0" header="0" footer="0"/>
  <pageSetup paperSize="9" scale="86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showZeros="0" topLeftCell="A28" zoomScaleNormal="100" zoomScaleSheetLayoutView="85" workbookViewId="0">
      <selection activeCell="B40" sqref="B40:D40"/>
    </sheetView>
  </sheetViews>
  <sheetFormatPr defaultRowHeight="12.75" x14ac:dyDescent="0.2"/>
  <cols>
    <col min="1" max="1" width="5.42578125" style="41" bestFit="1" customWidth="1"/>
    <col min="2" max="2" width="14" style="55" customWidth="1"/>
    <col min="3" max="3" width="14" style="41" customWidth="1"/>
    <col min="4" max="4" width="49.5703125" style="41" customWidth="1"/>
    <col min="5" max="5" width="9.140625" style="41"/>
    <col min="6" max="10" width="12.28515625" style="41" customWidth="1"/>
    <col min="11" max="11" width="10.140625" style="46" customWidth="1"/>
    <col min="12" max="16384" width="9.140625" style="41"/>
  </cols>
  <sheetData>
    <row r="1" spans="1:11" ht="80.099999999999994" customHeight="1" thickBot="1" x14ac:dyDescent="0.25">
      <c r="A1" s="273"/>
      <c r="B1" s="274"/>
      <c r="C1" s="45"/>
      <c r="D1" s="275"/>
      <c r="E1" s="275"/>
      <c r="F1" s="275"/>
      <c r="G1" s="275"/>
      <c r="H1" s="275"/>
      <c r="I1" s="275"/>
      <c r="J1" s="276"/>
    </row>
    <row r="2" spans="1:11" ht="3.75" customHeight="1" thickBot="1" x14ac:dyDescent="0.25">
      <c r="A2" s="278"/>
      <c r="B2" s="278"/>
      <c r="C2" s="278"/>
      <c r="D2" s="278"/>
      <c r="E2" s="278"/>
      <c r="F2" s="278"/>
      <c r="G2" s="278"/>
      <c r="H2" s="278"/>
      <c r="I2" s="278"/>
      <c r="J2" s="278"/>
    </row>
    <row r="3" spans="1:11" ht="20.100000000000001" customHeight="1" thickBot="1" x14ac:dyDescent="0.25">
      <c r="A3" s="280" t="s">
        <v>29</v>
      </c>
      <c r="B3" s="281"/>
      <c r="C3" s="281"/>
      <c r="D3" s="281"/>
      <c r="E3" s="281"/>
      <c r="F3" s="281"/>
      <c r="G3" s="281"/>
      <c r="H3" s="281"/>
      <c r="I3" s="281"/>
      <c r="J3" s="282"/>
    </row>
    <row r="4" spans="1:11" ht="3.75" customHeight="1" thickBot="1" x14ac:dyDescent="0.25">
      <c r="A4" s="3"/>
      <c r="B4" s="18"/>
      <c r="C4" s="3"/>
      <c r="D4" s="3"/>
      <c r="E4" s="3"/>
      <c r="F4" s="3"/>
      <c r="G4" s="27"/>
      <c r="H4" s="27"/>
      <c r="I4" s="27"/>
      <c r="J4" s="27"/>
    </row>
    <row r="5" spans="1:11" ht="28.5" customHeight="1" x14ac:dyDescent="0.2">
      <c r="A5" s="283" t="str">
        <f>'Planilha Orçamentária'!A5:F5</f>
        <v>OBRA: Revitalização de uma praça, academia de ginástica e parque infantil, sendo a área total de 453,13m²</v>
      </c>
      <c r="B5" s="284"/>
      <c r="C5" s="284"/>
      <c r="D5" s="284"/>
      <c r="E5" s="284"/>
      <c r="F5" s="285"/>
      <c r="G5" s="28" t="s">
        <v>42</v>
      </c>
      <c r="H5" s="24">
        <f>'Planilha Orçamentária'!H5</f>
        <v>44057</v>
      </c>
      <c r="I5" s="29"/>
      <c r="J5" s="30"/>
    </row>
    <row r="6" spans="1:11" ht="20.100000000000001" customHeight="1" x14ac:dyDescent="0.2">
      <c r="A6" s="286" t="str">
        <f>'Planilha Orçamentária'!A6:E6</f>
        <v>Local: Entre as ruas Boganville e Rua das Samambaias, Bairro Recanto Verde - Muriaé - MG</v>
      </c>
      <c r="B6" s="287"/>
      <c r="C6" s="287"/>
      <c r="D6" s="287"/>
      <c r="E6" s="288"/>
      <c r="F6" s="289" t="s">
        <v>10</v>
      </c>
      <c r="G6" s="290"/>
      <c r="H6" s="290"/>
      <c r="I6" s="290"/>
      <c r="J6" s="291"/>
    </row>
    <row r="7" spans="1:11" ht="20.100000000000001" customHeight="1" x14ac:dyDescent="0.2">
      <c r="A7" s="286" t="str">
        <f>'Planilha Orçamentária'!A7:E7</f>
        <v xml:space="preserve">REFERÊNCIA: SETOP JANEIRO/2020 - SINAPI JUNHO/2020 </v>
      </c>
      <c r="B7" s="287"/>
      <c r="C7" s="287"/>
      <c r="D7" s="287"/>
      <c r="E7" s="288"/>
      <c r="F7" s="292" t="s">
        <v>8</v>
      </c>
      <c r="G7" s="294" t="s">
        <v>6</v>
      </c>
      <c r="H7" s="31" t="s">
        <v>12</v>
      </c>
      <c r="I7" s="31"/>
      <c r="J7" s="32" t="s">
        <v>7</v>
      </c>
    </row>
    <row r="8" spans="1:11" ht="20.100000000000001" customHeight="1" thickBot="1" x14ac:dyDescent="0.25">
      <c r="A8" s="296" t="str">
        <f>'Planilha Orçamentária'!A8:E8</f>
        <v>PRAZO DE EXECUÇÃO: 90 dias</v>
      </c>
      <c r="B8" s="297"/>
      <c r="C8" s="297"/>
      <c r="D8" s="297"/>
      <c r="E8" s="298"/>
      <c r="F8" s="293"/>
      <c r="G8" s="295"/>
      <c r="H8" s="33" t="s">
        <v>29</v>
      </c>
      <c r="I8" s="33"/>
      <c r="J8" s="34">
        <f>'Planilha Orçamentária'!J8</f>
        <v>0.25590000000000002</v>
      </c>
    </row>
    <row r="9" spans="1:11" ht="3.75" customHeight="1" thickBot="1" x14ac:dyDescent="0.25">
      <c r="A9" s="300"/>
      <c r="B9" s="300"/>
      <c r="C9" s="300"/>
      <c r="D9" s="300"/>
      <c r="E9" s="300"/>
      <c r="F9" s="300"/>
      <c r="G9" s="300"/>
      <c r="H9" s="300"/>
      <c r="I9" s="300"/>
      <c r="J9" s="300"/>
    </row>
    <row r="10" spans="1:11" s="48" customFormat="1" x14ac:dyDescent="0.2">
      <c r="A10" s="77" t="s">
        <v>61</v>
      </c>
      <c r="B10" s="78"/>
      <c r="C10" s="79"/>
      <c r="D10" s="78"/>
      <c r="E10" s="78"/>
      <c r="F10" s="78"/>
      <c r="G10" s="78"/>
      <c r="H10" s="42"/>
      <c r="I10" s="42"/>
      <c r="J10" s="43"/>
      <c r="K10" s="47"/>
    </row>
    <row r="11" spans="1:11" s="48" customFormat="1" x14ac:dyDescent="0.2">
      <c r="A11" s="80" t="s">
        <v>52</v>
      </c>
      <c r="B11" s="53"/>
      <c r="C11" s="81"/>
      <c r="D11" s="53"/>
      <c r="E11" s="53"/>
      <c r="F11" s="53"/>
      <c r="G11" s="53"/>
      <c r="H11" s="44"/>
      <c r="I11" s="44"/>
      <c r="J11" s="82"/>
      <c r="K11" s="47"/>
    </row>
    <row r="12" spans="1:11" s="48" customFormat="1" ht="38.25" x14ac:dyDescent="0.2">
      <c r="A12" s="83"/>
      <c r="B12" s="56"/>
      <c r="C12" s="81"/>
      <c r="D12" s="81"/>
      <c r="E12" s="50" t="s">
        <v>62</v>
      </c>
      <c r="F12" s="56" t="s">
        <v>63</v>
      </c>
      <c r="G12" s="84" t="s">
        <v>64</v>
      </c>
      <c r="H12" s="384" t="s">
        <v>65</v>
      </c>
      <c r="I12" s="384"/>
      <c r="J12" s="385"/>
      <c r="K12" s="47"/>
    </row>
    <row r="13" spans="1:11" s="48" customFormat="1" ht="12.75" customHeight="1" x14ac:dyDescent="0.2">
      <c r="A13" s="80" t="s">
        <v>66</v>
      </c>
      <c r="B13" s="53"/>
      <c r="C13" s="81"/>
      <c r="D13" s="81"/>
      <c r="E13" s="81"/>
      <c r="F13" s="53"/>
      <c r="G13" s="53"/>
      <c r="H13" s="53" t="s">
        <v>53</v>
      </c>
      <c r="I13" s="53" t="s">
        <v>54</v>
      </c>
      <c r="J13" s="82" t="s">
        <v>55</v>
      </c>
      <c r="K13" s="47"/>
    </row>
    <row r="14" spans="1:11" s="48" customFormat="1" ht="12.75" customHeight="1" x14ac:dyDescent="0.2">
      <c r="A14" s="80" t="s">
        <v>67</v>
      </c>
      <c r="B14" s="53"/>
      <c r="C14" s="81"/>
      <c r="D14" s="81"/>
      <c r="E14" s="81" t="s">
        <v>56</v>
      </c>
      <c r="F14" s="85">
        <v>3.7999999999999999E-2</v>
      </c>
      <c r="G14" s="53" t="s">
        <v>68</v>
      </c>
      <c r="H14" s="86">
        <v>3.7999999999999999E-2</v>
      </c>
      <c r="I14" s="86">
        <v>4.0099999999999997E-2</v>
      </c>
      <c r="J14" s="87">
        <v>4.6699999999999998E-2</v>
      </c>
      <c r="K14" s="47"/>
    </row>
    <row r="15" spans="1:11" s="48" customFormat="1" ht="15" customHeight="1" x14ac:dyDescent="0.2">
      <c r="A15" s="80" t="s">
        <v>69</v>
      </c>
      <c r="B15" s="53"/>
      <c r="C15" s="81"/>
      <c r="D15" s="81"/>
      <c r="E15" s="81" t="s">
        <v>70</v>
      </c>
      <c r="F15" s="85">
        <v>3.2000000000000002E-3</v>
      </c>
      <c r="G15" s="53" t="s">
        <v>68</v>
      </c>
      <c r="H15" s="86">
        <v>3.2000000000000002E-3</v>
      </c>
      <c r="I15" s="86">
        <v>4.0000000000000001E-3</v>
      </c>
      <c r="J15" s="87">
        <v>7.4000000000000003E-3</v>
      </c>
      <c r="K15" s="47"/>
    </row>
    <row r="16" spans="1:11" s="48" customFormat="1" ht="15" customHeight="1" x14ac:dyDescent="0.2">
      <c r="A16" s="80" t="s">
        <v>71</v>
      </c>
      <c r="B16" s="53"/>
      <c r="C16" s="81"/>
      <c r="D16" s="81"/>
      <c r="E16" s="81" t="s">
        <v>57</v>
      </c>
      <c r="F16" s="85">
        <v>5.0000000000000001E-3</v>
      </c>
      <c r="G16" s="53" t="s">
        <v>68</v>
      </c>
      <c r="H16" s="86">
        <v>5.0000000000000001E-3</v>
      </c>
      <c r="I16" s="86">
        <v>5.6000000000000008E-3</v>
      </c>
      <c r="J16" s="87">
        <v>9.7000000000000003E-3</v>
      </c>
      <c r="K16" s="47"/>
    </row>
    <row r="17" spans="1:11" s="48" customFormat="1" ht="15" customHeight="1" x14ac:dyDescent="0.2">
      <c r="A17" s="80" t="s">
        <v>72</v>
      </c>
      <c r="B17" s="53"/>
      <c r="C17" s="81"/>
      <c r="D17" s="81"/>
      <c r="E17" s="81" t="s">
        <v>58</v>
      </c>
      <c r="F17" s="85">
        <v>1.0200000000000001E-2</v>
      </c>
      <c r="G17" s="53" t="s">
        <v>68</v>
      </c>
      <c r="H17" s="86">
        <v>1.0200000000000001E-2</v>
      </c>
      <c r="I17" s="86">
        <v>1.11E-2</v>
      </c>
      <c r="J17" s="87">
        <v>1.21E-2</v>
      </c>
      <c r="K17" s="47"/>
    </row>
    <row r="18" spans="1:11" s="48" customFormat="1" ht="15" customHeight="1" x14ac:dyDescent="0.2">
      <c r="A18" s="80" t="s">
        <v>73</v>
      </c>
      <c r="B18" s="53"/>
      <c r="C18" s="81"/>
      <c r="D18" s="81"/>
      <c r="E18" s="81" t="s">
        <v>59</v>
      </c>
      <c r="F18" s="85">
        <v>6.7699999999999996E-2</v>
      </c>
      <c r="G18" s="53" t="s">
        <v>68</v>
      </c>
      <c r="H18" s="86">
        <v>6.6400000000000001E-2</v>
      </c>
      <c r="I18" s="86">
        <v>7.2999999999999995E-2</v>
      </c>
      <c r="J18" s="87">
        <v>8.6899999999999991E-2</v>
      </c>
      <c r="K18" s="47"/>
    </row>
    <row r="19" spans="1:11" s="48" customFormat="1" ht="15" customHeight="1" x14ac:dyDescent="0.2">
      <c r="A19" s="80" t="s">
        <v>74</v>
      </c>
      <c r="B19" s="53" t="s">
        <v>75</v>
      </c>
      <c r="C19" s="81"/>
      <c r="D19" s="81"/>
      <c r="E19" s="81" t="s">
        <v>76</v>
      </c>
      <c r="F19" s="85">
        <v>6.4999999999999997E-3</v>
      </c>
      <c r="G19" s="53"/>
      <c r="H19" s="53" t="s">
        <v>77</v>
      </c>
      <c r="I19" s="53"/>
      <c r="J19" s="82"/>
      <c r="K19" s="47"/>
    </row>
    <row r="20" spans="1:11" s="48" customFormat="1" ht="15" customHeight="1" x14ac:dyDescent="0.2">
      <c r="A20" s="80"/>
      <c r="B20" s="53" t="s">
        <v>78</v>
      </c>
      <c r="C20" s="81"/>
      <c r="D20" s="81"/>
      <c r="E20" s="81"/>
      <c r="F20" s="85">
        <v>0.03</v>
      </c>
      <c r="G20" s="53"/>
      <c r="H20" s="53"/>
      <c r="I20" s="53"/>
      <c r="J20" s="82"/>
      <c r="K20" s="47"/>
    </row>
    <row r="21" spans="1:11" s="48" customFormat="1" ht="15" customHeight="1" x14ac:dyDescent="0.2">
      <c r="A21" s="80"/>
      <c r="B21" s="53" t="s">
        <v>79</v>
      </c>
      <c r="C21" s="81"/>
      <c r="D21" s="81"/>
      <c r="E21" s="81"/>
      <c r="F21" s="85">
        <v>0.02</v>
      </c>
      <c r="G21" s="53"/>
      <c r="H21" s="53"/>
      <c r="I21" s="53"/>
      <c r="J21" s="82"/>
      <c r="K21" s="47"/>
    </row>
    <row r="22" spans="1:11" s="48" customFormat="1" ht="15" customHeight="1" x14ac:dyDescent="0.2">
      <c r="A22" s="80"/>
      <c r="B22" s="53" t="s">
        <v>80</v>
      </c>
      <c r="C22" s="81"/>
      <c r="D22" s="81"/>
      <c r="E22" s="81"/>
      <c r="F22" s="85">
        <v>4.4999999999999998E-2</v>
      </c>
      <c r="G22" s="53"/>
      <c r="H22" s="53"/>
      <c r="I22" s="53"/>
      <c r="J22" s="82"/>
      <c r="K22" s="47"/>
    </row>
    <row r="23" spans="1:11" s="48" customFormat="1" ht="15" customHeight="1" x14ac:dyDescent="0.2">
      <c r="A23" s="80" t="s">
        <v>81</v>
      </c>
      <c r="B23" s="53"/>
      <c r="C23" s="81"/>
      <c r="D23" s="81"/>
      <c r="E23" s="81"/>
      <c r="F23" s="85">
        <f>ROUND((1+F14+F15+F16)*(1+F17)*(1+F18)/(1-F19-F20-F21)-1,4)</f>
        <v>0.19600000000000001</v>
      </c>
      <c r="G23" s="53"/>
      <c r="H23" s="86">
        <v>0.19600000000000001</v>
      </c>
      <c r="I23" s="86">
        <v>0.2097</v>
      </c>
      <c r="J23" s="87">
        <v>0.24230000000000002</v>
      </c>
      <c r="K23" s="47"/>
    </row>
    <row r="24" spans="1:11" s="48" customFormat="1" ht="15" customHeight="1" x14ac:dyDescent="0.2">
      <c r="A24" s="80" t="s">
        <v>82</v>
      </c>
      <c r="B24" s="53"/>
      <c r="C24" s="81"/>
      <c r="D24" s="81"/>
      <c r="E24" s="81"/>
      <c r="F24" s="85">
        <f>ROUND((1+F14+F15+F16)*(1+F17)*(1+F18)/(1-F19-F20-F21-F22)-1,4)</f>
        <v>0.25590000000000002</v>
      </c>
      <c r="G24" s="53"/>
      <c r="H24" s="53"/>
      <c r="I24" s="53"/>
      <c r="J24" s="82"/>
      <c r="K24" s="47"/>
    </row>
    <row r="25" spans="1:11" s="48" customFormat="1" x14ac:dyDescent="0.2">
      <c r="A25" s="80"/>
      <c r="B25" s="53"/>
      <c r="C25" s="81"/>
      <c r="D25" s="53"/>
      <c r="E25" s="53"/>
      <c r="F25" s="53"/>
      <c r="G25" s="53"/>
      <c r="H25" s="44"/>
      <c r="I25" s="44"/>
      <c r="J25" s="82"/>
      <c r="K25" s="47"/>
    </row>
    <row r="26" spans="1:11" s="48" customFormat="1" x14ac:dyDescent="0.2">
      <c r="A26" s="80" t="s">
        <v>83</v>
      </c>
      <c r="B26" s="53"/>
      <c r="C26" s="81"/>
      <c r="D26" s="53"/>
      <c r="E26" s="53"/>
      <c r="F26" s="88"/>
      <c r="G26" s="53"/>
      <c r="H26" s="44"/>
      <c r="I26" s="44"/>
      <c r="J26" s="82"/>
      <c r="K26" s="47"/>
    </row>
    <row r="27" spans="1:11" s="48" customFormat="1" x14ac:dyDescent="0.2">
      <c r="A27" s="80"/>
      <c r="B27" s="53"/>
      <c r="C27" s="81"/>
      <c r="D27" s="53"/>
      <c r="E27" s="53"/>
      <c r="F27" s="53"/>
      <c r="G27" s="53"/>
      <c r="H27" s="44"/>
      <c r="I27" s="44"/>
      <c r="J27" s="82"/>
      <c r="K27" s="47"/>
    </row>
    <row r="28" spans="1:11" s="48" customFormat="1" x14ac:dyDescent="0.2">
      <c r="A28" s="80" t="s">
        <v>60</v>
      </c>
      <c r="B28" s="53"/>
      <c r="C28" s="81"/>
      <c r="D28" s="53"/>
      <c r="E28" s="53"/>
      <c r="F28" s="53"/>
      <c r="G28" s="53"/>
      <c r="H28" s="44"/>
      <c r="I28" s="44"/>
      <c r="J28" s="82"/>
      <c r="K28" s="47"/>
    </row>
    <row r="29" spans="1:11" s="48" customFormat="1" x14ac:dyDescent="0.2">
      <c r="A29" s="80"/>
      <c r="B29" s="53"/>
      <c r="C29" s="81"/>
      <c r="D29" s="53"/>
      <c r="E29" s="53"/>
      <c r="F29" s="53"/>
      <c r="G29" s="53"/>
      <c r="H29" s="44"/>
      <c r="I29" s="44"/>
      <c r="J29" s="82"/>
      <c r="K29" s="47"/>
    </row>
    <row r="30" spans="1:11" s="48" customFormat="1" x14ac:dyDescent="0.2">
      <c r="A30" s="382" t="s">
        <v>84</v>
      </c>
      <c r="B30" s="383"/>
      <c r="C30" s="383"/>
      <c r="D30" s="383"/>
      <c r="E30" s="383"/>
      <c r="F30" s="383"/>
      <c r="G30" s="383"/>
      <c r="H30" s="44"/>
      <c r="I30" s="44"/>
      <c r="J30" s="82"/>
      <c r="K30" s="47"/>
    </row>
    <row r="31" spans="1:11" s="48" customFormat="1" x14ac:dyDescent="0.2">
      <c r="A31" s="382"/>
      <c r="B31" s="383"/>
      <c r="C31" s="383"/>
      <c r="D31" s="383"/>
      <c r="E31" s="383"/>
      <c r="F31" s="383"/>
      <c r="G31" s="383"/>
      <c r="H31" s="44"/>
      <c r="I31" s="44"/>
      <c r="J31" s="82"/>
      <c r="K31" s="47"/>
    </row>
    <row r="32" spans="1:11" s="48" customFormat="1" ht="12.75" customHeight="1" x14ac:dyDescent="0.2">
      <c r="A32" s="89"/>
      <c r="B32" s="26"/>
      <c r="C32" s="25"/>
      <c r="D32" s="25"/>
      <c r="E32" s="25"/>
      <c r="F32" s="25"/>
      <c r="G32" s="44"/>
      <c r="H32" s="44"/>
      <c r="I32" s="44"/>
      <c r="J32" s="82"/>
      <c r="K32" s="47"/>
    </row>
    <row r="33" spans="1:11" s="48" customFormat="1" x14ac:dyDescent="0.2">
      <c r="A33" s="89"/>
      <c r="B33" s="26"/>
      <c r="C33" s="25"/>
      <c r="D33" s="25"/>
      <c r="E33" s="25"/>
      <c r="F33" s="25"/>
      <c r="G33" s="44"/>
      <c r="H33" s="44"/>
      <c r="I33" s="44"/>
      <c r="J33" s="82"/>
      <c r="K33" s="47"/>
    </row>
    <row r="34" spans="1:11" s="48" customFormat="1" x14ac:dyDescent="0.2">
      <c r="A34" s="89"/>
      <c r="B34" s="26"/>
      <c r="C34" s="25"/>
      <c r="D34" s="25"/>
      <c r="E34" s="25"/>
      <c r="F34" s="25"/>
      <c r="G34" s="44"/>
      <c r="H34" s="44"/>
      <c r="I34" s="44"/>
      <c r="J34" s="82"/>
      <c r="K34" s="47"/>
    </row>
    <row r="35" spans="1:11" s="46" customFormat="1" x14ac:dyDescent="0.2">
      <c r="A35" s="4"/>
      <c r="B35" s="19"/>
      <c r="C35" s="5"/>
      <c r="D35" s="5"/>
      <c r="E35" s="5"/>
      <c r="F35" s="5"/>
      <c r="G35" s="36"/>
      <c r="H35" s="36"/>
      <c r="I35" s="36"/>
      <c r="J35" s="37"/>
    </row>
    <row r="36" spans="1:11" s="46" customFormat="1" x14ac:dyDescent="0.2">
      <c r="A36" s="4"/>
      <c r="B36" s="19"/>
      <c r="C36" s="5"/>
      <c r="D36" s="5"/>
      <c r="E36" s="5"/>
      <c r="F36" s="5"/>
      <c r="G36" s="36"/>
      <c r="H36" s="36"/>
      <c r="I36" s="36"/>
      <c r="J36" s="37"/>
    </row>
    <row r="37" spans="1:11" s="46" customFormat="1" x14ac:dyDescent="0.2">
      <c r="A37" s="4"/>
      <c r="B37" s="49"/>
      <c r="C37" s="50"/>
      <c r="D37" s="51"/>
      <c r="E37" s="5"/>
      <c r="F37" s="6"/>
      <c r="G37" s="38"/>
      <c r="H37" s="39"/>
      <c r="I37" s="8"/>
      <c r="J37" s="37"/>
    </row>
    <row r="38" spans="1:11" s="46" customFormat="1" x14ac:dyDescent="0.2">
      <c r="A38" s="7"/>
      <c r="B38" s="52"/>
      <c r="C38" s="53"/>
      <c r="D38" s="107" t="str">
        <f>'Planilha Orçamentária'!D56</f>
        <v>Engº Bruno Dias</v>
      </c>
      <c r="E38" s="36"/>
      <c r="F38" s="330" t="s">
        <v>25</v>
      </c>
      <c r="G38" s="330"/>
      <c r="H38" s="330"/>
      <c r="I38" s="50"/>
      <c r="J38" s="37"/>
    </row>
    <row r="39" spans="1:11" s="46" customFormat="1" x14ac:dyDescent="0.2">
      <c r="A39" s="7"/>
      <c r="B39" s="49"/>
      <c r="C39" s="50"/>
      <c r="D39" s="107" t="str">
        <f>'Planilha Orçamentária'!D57</f>
        <v>CREA: RJ 2019109261</v>
      </c>
      <c r="E39" s="36"/>
      <c r="F39" s="327" t="s">
        <v>26</v>
      </c>
      <c r="G39" s="327"/>
      <c r="H39" s="327"/>
      <c r="I39" s="50"/>
      <c r="J39" s="37"/>
    </row>
    <row r="40" spans="1:11" s="46" customFormat="1" x14ac:dyDescent="0.2">
      <c r="A40" s="83"/>
      <c r="B40" s="327"/>
      <c r="C40" s="327"/>
      <c r="D40" s="327"/>
      <c r="E40" s="56"/>
      <c r="F40" s="327"/>
      <c r="G40" s="327"/>
      <c r="H40" s="50"/>
      <c r="I40" s="50"/>
      <c r="J40" s="95"/>
    </row>
    <row r="41" spans="1:11" x14ac:dyDescent="0.2">
      <c r="A41" s="80"/>
      <c r="B41" s="52"/>
      <c r="C41" s="53"/>
      <c r="D41" s="53"/>
      <c r="E41" s="53"/>
      <c r="F41" s="53"/>
      <c r="G41" s="53"/>
      <c r="H41" s="53"/>
      <c r="I41" s="53"/>
      <c r="J41" s="94"/>
    </row>
    <row r="42" spans="1:11" ht="44.25" customHeight="1" x14ac:dyDescent="0.2">
      <c r="A42" s="379" t="s">
        <v>104</v>
      </c>
      <c r="B42" s="380"/>
      <c r="C42" s="380"/>
      <c r="D42" s="380"/>
      <c r="E42" s="380"/>
      <c r="F42" s="380"/>
      <c r="G42" s="380"/>
      <c r="H42" s="380"/>
      <c r="I42" s="380"/>
      <c r="J42" s="381"/>
    </row>
    <row r="43" spans="1:11" ht="13.5" thickBot="1" x14ac:dyDescent="0.25">
      <c r="A43" s="96"/>
      <c r="B43" s="97"/>
      <c r="C43" s="98"/>
      <c r="D43" s="98"/>
      <c r="E43" s="98"/>
      <c r="F43" s="98"/>
      <c r="G43" s="98"/>
      <c r="H43" s="98"/>
      <c r="I43" s="98"/>
      <c r="J43" s="99"/>
    </row>
  </sheetData>
  <mergeCells count="19">
    <mergeCell ref="A42:J42"/>
    <mergeCell ref="A7:E7"/>
    <mergeCell ref="F7:F8"/>
    <mergeCell ref="G7:G8"/>
    <mergeCell ref="A8:E8"/>
    <mergeCell ref="A9:J9"/>
    <mergeCell ref="A30:G31"/>
    <mergeCell ref="H12:J12"/>
    <mergeCell ref="F38:H38"/>
    <mergeCell ref="F39:H39"/>
    <mergeCell ref="B40:D40"/>
    <mergeCell ref="F40:G40"/>
    <mergeCell ref="A6:E6"/>
    <mergeCell ref="F6:J6"/>
    <mergeCell ref="A1:B1"/>
    <mergeCell ref="D1:J1"/>
    <mergeCell ref="A2:J2"/>
    <mergeCell ref="A3:J3"/>
    <mergeCell ref="A5:F5"/>
  </mergeCells>
  <printOptions horizontalCentered="1"/>
  <pageMargins left="0" right="0" top="0" bottom="0" header="0" footer="0"/>
  <pageSetup paperSize="9" scale="6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Planilha Orçamentária</vt:lpstr>
      <vt:lpstr>Memória de Cálculo</vt:lpstr>
      <vt:lpstr>Cronograma</vt:lpstr>
      <vt:lpstr>CCU</vt:lpstr>
      <vt:lpstr>BDI</vt:lpstr>
      <vt:lpstr>BDI!Area_de_impressao</vt:lpstr>
      <vt:lpstr>CCU!Area_de_impressao</vt:lpstr>
      <vt:lpstr>Cronograma!Area_de_impressao</vt:lpstr>
      <vt:lpstr>'Memória de Cálculo'!Area_de_impressao</vt:lpstr>
      <vt:lpstr>'Planilha Orçamentária'!Area_de_impressao</vt:lpstr>
      <vt:lpstr>BDI!Titulos_de_impressao</vt:lpstr>
      <vt:lpstr>CCU!Titulos_de_impressao</vt:lpstr>
      <vt:lpstr>Cronograma!Titulos_de_impressao</vt:lpstr>
      <vt:lpstr>'Memória de Cálculo'!Titulos_de_impressao</vt:lpstr>
      <vt:lpstr>'Planilha Orçamentária'!Titulos_de_impressao</vt:lpstr>
    </vt:vector>
  </TitlesOfParts>
  <Company>Setop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DELL</cp:lastModifiedBy>
  <cp:lastPrinted>2020-08-18T19:27:34Z</cp:lastPrinted>
  <dcterms:created xsi:type="dcterms:W3CDTF">2006-09-22T13:55:22Z</dcterms:created>
  <dcterms:modified xsi:type="dcterms:W3CDTF">2020-08-18T19:28:43Z</dcterms:modified>
</cp:coreProperties>
</file>