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SÃO PEDRO I\"/>
    </mc:Choice>
  </mc:AlternateContent>
  <bookViews>
    <workbookView xWindow="0" yWindow="0" windowWidth="20490" windowHeight="7800"/>
  </bookViews>
  <sheets>
    <sheet name="Planilha Orçamentária" sheetId="6" r:id="rId1"/>
    <sheet name="Memória de Cálculo" sheetId="8" r:id="rId2"/>
    <sheet name="Cronograma" sheetId="7" r:id="rId3"/>
    <sheet name="CCU" sheetId="10" r:id="rId4"/>
    <sheet name="BDI" sheetId="9" r:id="rId5"/>
  </sheets>
  <externalReferences>
    <externalReference r:id="rId6"/>
  </externalReferences>
  <definedNames>
    <definedName name="_xlnm.Print_Area" localSheetId="4">BDI!$A$1:$J$43</definedName>
    <definedName name="_xlnm.Print_Area" localSheetId="3">CCU!$A$1:$J$147</definedName>
    <definedName name="_xlnm.Print_Area" localSheetId="2">Cronograma!$A$1:$G$43</definedName>
    <definedName name="_xlnm.Print_Area" localSheetId="1">'Memória de Cálculo'!$A$1:$J$69</definedName>
    <definedName name="_xlnm.Print_Area" localSheetId="0">'Planilha Orçamentária'!$A$1:$J$68</definedName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  <definedName name="ORÇAMENTO.BancoRef" hidden="1">'Planilha Orçamentária'!$F$8</definedName>
    <definedName name="REFERENCIA.Descricao" hidden="1">IF(ISNUMBER('Planilha Orçamentária'!$Z1),OFFSET(INDIRECT(ORÇAMENTO.BancoRef),'Planilha Orçamentária'!$Z1-1,3,1),'Planilha Orçamentária'!$Z1)</definedName>
    <definedName name="_xlnm.Print_Titles" localSheetId="4">BDI!$1:$8</definedName>
    <definedName name="_xlnm.Print_Titles" localSheetId="3">CCU!$1:$8</definedName>
    <definedName name="_xlnm.Print_Titles" localSheetId="2">Cronograma!$1:$6</definedName>
    <definedName name="_xlnm.Print_Titles" localSheetId="1">'Memória de Cálculo'!$1:$10</definedName>
    <definedName name="_xlnm.Print_Titles" localSheetId="0">'Planilha Orçamentária'!$1:$10</definedName>
  </definedNames>
  <calcPr calcId="162913"/>
</workbook>
</file>

<file path=xl/calcChain.xml><?xml version="1.0" encoding="utf-8"?>
<calcChain xmlns="http://schemas.openxmlformats.org/spreadsheetml/2006/main">
  <c r="A5" i="8" l="1"/>
  <c r="B145" i="10" l="1"/>
  <c r="B144" i="10"/>
  <c r="J135" i="10"/>
  <c r="J136" i="10" s="1"/>
  <c r="J134" i="10"/>
  <c r="J125" i="10"/>
  <c r="J124" i="10"/>
  <c r="J123" i="10"/>
  <c r="J122" i="10"/>
  <c r="J121" i="10"/>
  <c r="J120" i="10"/>
  <c r="J126" i="10" s="1"/>
  <c r="J111" i="10"/>
  <c r="J110" i="10"/>
  <c r="J109" i="10"/>
  <c r="J108" i="10"/>
  <c r="J107" i="10"/>
  <c r="J106" i="10"/>
  <c r="J112" i="10" s="1"/>
  <c r="J97" i="10"/>
  <c r="J96" i="10"/>
  <c r="J95" i="10"/>
  <c r="J94" i="10"/>
  <c r="J98" i="10" s="1"/>
  <c r="J93" i="10"/>
  <c r="J92" i="10"/>
  <c r="J83" i="10"/>
  <c r="J82" i="10"/>
  <c r="J81" i="10"/>
  <c r="J80" i="10"/>
  <c r="J79" i="10"/>
  <c r="J84" i="10" s="1"/>
  <c r="J78" i="10"/>
  <c r="J69" i="10"/>
  <c r="J68" i="10"/>
  <c r="J67" i="10"/>
  <c r="J66" i="10"/>
  <c r="J65" i="10"/>
  <c r="J64" i="10"/>
  <c r="J70" i="10" s="1"/>
  <c r="J55" i="10"/>
  <c r="J54" i="10"/>
  <c r="J53" i="10"/>
  <c r="J52" i="10"/>
  <c r="J51" i="10"/>
  <c r="J50" i="10"/>
  <c r="J56" i="10" s="1"/>
  <c r="J42" i="10"/>
  <c r="J41" i="10"/>
  <c r="J40" i="10"/>
  <c r="J39" i="10"/>
  <c r="J30" i="10"/>
  <c r="J29" i="10"/>
  <c r="J28" i="10"/>
  <c r="J27" i="10"/>
  <c r="J26" i="10"/>
  <c r="J25" i="10"/>
  <c r="J24" i="10"/>
  <c r="J23" i="10"/>
  <c r="J31" i="10" s="1"/>
  <c r="G59" i="8" l="1"/>
  <c r="G55" i="8"/>
  <c r="D20" i="7"/>
  <c r="B29" i="7"/>
  <c r="B27" i="7"/>
  <c r="B25" i="7"/>
  <c r="B23" i="7"/>
  <c r="B21" i="7"/>
  <c r="B19" i="7"/>
  <c r="B17" i="7"/>
  <c r="B15" i="7"/>
  <c r="B13" i="7"/>
  <c r="B11" i="7"/>
  <c r="B9" i="7"/>
  <c r="B7" i="7"/>
  <c r="J55" i="6"/>
  <c r="D28" i="7" s="1"/>
  <c r="I55" i="6"/>
  <c r="J48" i="6"/>
  <c r="D26" i="7" s="1"/>
  <c r="I48" i="6"/>
  <c r="J44" i="6"/>
  <c r="D22" i="7" s="1"/>
  <c r="I44" i="6"/>
  <c r="J41" i="6"/>
  <c r="J34" i="6"/>
  <c r="D18" i="7" s="1"/>
  <c r="I34" i="6"/>
  <c r="J29" i="6"/>
  <c r="D16" i="7" s="1"/>
  <c r="I29" i="6"/>
  <c r="I41" i="6"/>
  <c r="J25" i="6"/>
  <c r="D14" i="7" s="1"/>
  <c r="I25" i="6"/>
  <c r="I17" i="6"/>
  <c r="J17" i="6"/>
  <c r="D10" i="7" s="1"/>
  <c r="I21" i="6"/>
  <c r="I46" i="6" l="1"/>
  <c r="H5" i="9" l="1"/>
  <c r="F4" i="7"/>
  <c r="H5" i="8"/>
  <c r="H5" i="10"/>
  <c r="D39" i="9"/>
  <c r="D38" i="9"/>
  <c r="D67" i="8" l="1"/>
  <c r="D66" i="8"/>
  <c r="B38" i="7"/>
  <c r="J14" i="10" l="1"/>
  <c r="J15" i="10" s="1"/>
  <c r="A7" i="10" l="1"/>
  <c r="I11" i="6" l="1"/>
  <c r="A8" i="10"/>
  <c r="A6" i="10"/>
  <c r="A5" i="10"/>
  <c r="F23" i="9"/>
  <c r="F24" i="9"/>
  <c r="J8" i="6" s="1"/>
  <c r="I61" i="6" l="1"/>
  <c r="J21" i="6"/>
  <c r="J46" i="6"/>
  <c r="D24" i="7" s="1"/>
  <c r="J8" i="10"/>
  <c r="J8" i="9"/>
  <c r="A8" i="9"/>
  <c r="A7" i="9"/>
  <c r="A6" i="9"/>
  <c r="A5" i="9"/>
  <c r="J8" i="8"/>
  <c r="A8" i="8"/>
  <c r="A7" i="8"/>
  <c r="A6" i="8"/>
  <c r="I59" i="6"/>
  <c r="J59" i="6"/>
  <c r="D30" i="7" s="1"/>
  <c r="D12" i="7" l="1"/>
  <c r="G30" i="7"/>
  <c r="E30" i="7"/>
  <c r="F30" i="7"/>
  <c r="G28" i="7"/>
  <c r="F28" i="7"/>
  <c r="E28" i="7"/>
  <c r="G26" i="7"/>
  <c r="E26" i="7"/>
  <c r="F26" i="7"/>
  <c r="G24" i="7"/>
  <c r="E24" i="7"/>
  <c r="F24" i="7"/>
  <c r="J11" i="6"/>
  <c r="D8" i="7" s="1"/>
  <c r="J61" i="6" l="1"/>
  <c r="D32" i="7"/>
  <c r="E10" i="7"/>
  <c r="F14" i="7"/>
  <c r="F18" i="7"/>
  <c r="G14" i="7"/>
  <c r="F20" i="7" l="1"/>
  <c r="E18" i="7"/>
  <c r="G18" i="7"/>
  <c r="F22" i="7"/>
  <c r="G12" i="7"/>
  <c r="E12" i="7"/>
  <c r="F12" i="7"/>
  <c r="G20" i="7" l="1"/>
  <c r="G22" i="7"/>
  <c r="E20" i="7"/>
  <c r="D27" i="7" l="1"/>
  <c r="D29" i="7"/>
  <c r="D23" i="7"/>
  <c r="D25" i="7"/>
  <c r="B39" i="7"/>
  <c r="A5" i="7"/>
  <c r="A4" i="7"/>
  <c r="F10" i="7" l="1"/>
  <c r="G10" i="7"/>
  <c r="D9" i="7"/>
  <c r="G8" i="7"/>
  <c r="F8" i="7"/>
  <c r="E22" i="7"/>
  <c r="E8" i="7"/>
  <c r="E14" i="7" l="1"/>
  <c r="E32" i="7" l="1"/>
  <c r="F16" i="7"/>
  <c r="F32" i="7" s="1"/>
  <c r="E16" i="7"/>
  <c r="G16" i="7"/>
  <c r="G32" i="7" s="1"/>
  <c r="G31" i="7" l="1"/>
  <c r="E31" i="7"/>
  <c r="D11" i="7"/>
  <c r="D7" i="7"/>
  <c r="D21" i="7"/>
  <c r="D19" i="7"/>
  <c r="D13" i="7"/>
  <c r="D17" i="7"/>
  <c r="F31" i="7"/>
  <c r="D15" i="7"/>
  <c r="D31" i="7" l="1"/>
</calcChain>
</file>

<file path=xl/sharedStrings.xml><?xml version="1.0" encoding="utf-8"?>
<sst xmlns="http://schemas.openxmlformats.org/spreadsheetml/2006/main" count="850" uniqueCount="289">
  <si>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</si>
  <si>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</si>
  <si>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</si>
  <si>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</si>
  <si>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</si>
  <si>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</si>
  <si>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</si>
  <si>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</si>
  <si>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</si>
  <si>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</si>
  <si>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</si>
  <si>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unid.</t>
  </si>
  <si>
    <t>(  x  )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</si>
  <si>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</si>
  <si>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</si>
  <si>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</si>
  <si>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</si>
  <si>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</si>
  <si>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</si>
  <si>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MÊS 3</t>
  </si>
  <si>
    <t>Físico %</t>
  </si>
  <si>
    <t>Financeiro</t>
  </si>
  <si>
    <t>TOTAL</t>
  </si>
  <si>
    <t>Prefeitura Municipal de Muriaé</t>
  </si>
  <si>
    <t>CNPJ: 17.947.581/0001-76</t>
  </si>
  <si>
    <t>BDI</t>
  </si>
  <si>
    <t>FONTE</t>
  </si>
  <si>
    <t>ORSE</t>
  </si>
  <si>
    <t>1.1</t>
  </si>
  <si>
    <t>8.1</t>
  </si>
  <si>
    <t>MEMÓRIA DE CÁLCULO</t>
  </si>
  <si>
    <t>M</t>
  </si>
  <si>
    <t>M2</t>
  </si>
  <si>
    <t>PREÇO UNITÁRIO S/ BDI</t>
  </si>
  <si>
    <t>PREÇO UNITÁRIO C/ BDI</t>
  </si>
  <si>
    <t>PREÇO TOTAL S/ BDI</t>
  </si>
  <si>
    <t>DATA:</t>
  </si>
  <si>
    <t>TOTAL GERAL</t>
  </si>
  <si>
    <t>SERVIÇOS PRELIMINARES</t>
  </si>
  <si>
    <t>URBANIZAÇÃO</t>
  </si>
  <si>
    <t>COMPLEMENTOS</t>
  </si>
  <si>
    <t>UNID.</t>
  </si>
  <si>
    <t>LIMPEZA FINAL</t>
  </si>
  <si>
    <t xml:space="preserve">DATA: </t>
  </si>
  <si>
    <t>PRAZO DE EXECUÇÃO: 90 dias</t>
  </si>
  <si>
    <t>Construção de Praças Urbanas, Rodovias, Ferrovias e recapeamento e pavimentação de vias urbanas</t>
  </si>
  <si>
    <t>1º Quartil</t>
  </si>
  <si>
    <t>Médio</t>
  </si>
  <si>
    <t>3º Quartil</t>
  </si>
  <si>
    <t>AC</t>
  </si>
  <si>
    <t>R</t>
  </si>
  <si>
    <t>DF</t>
  </si>
  <si>
    <t>L</t>
  </si>
  <si>
    <t/>
  </si>
  <si>
    <t>Tipo de Obra (conforme Acórdão 2622/2013 - TCU):</t>
  </si>
  <si>
    <t>SIGLAS</t>
  </si>
  <si>
    <t>VALORES</t>
  </si>
  <si>
    <t>ATENDE AOS LIMITES</t>
  </si>
  <si>
    <t>LIMITES RECOMENDADOS</t>
  </si>
  <si>
    <t>ITENS</t>
  </si>
  <si>
    <t>TAXA DE RATEIO DA ADMINISTRAÇÃO CENTRAL</t>
  </si>
  <si>
    <t>SIM</t>
  </si>
  <si>
    <t>TAXA DE SEGURO E GARANTIA DO EMPREENDIMENTO</t>
  </si>
  <si>
    <t>S+G</t>
  </si>
  <si>
    <t>TAXA DE RISCO</t>
  </si>
  <si>
    <t>TAXA DE DESPESAS FINANCEIRAS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</si>
  <si>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</si>
  <si>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</si>
  <si>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</si>
  <si>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</si>
  <si>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</si>
  <si>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</si>
  <si>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</si>
  <si>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</si>
  <si>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BDI conforme Acórdão 2622/2013 - TCU</t>
  </si>
  <si>
    <t>BDI RESULTANTE</t>
  </si>
  <si>
    <t>FÓRMULA UTILIZADA:</t>
  </si>
  <si>
    <t>Declaro que, conforme legislação tributária municipal, a base de cálculo do ISS corresponde 100% a do valor deste tipo de obra e, sobre esta base, incide ISS com alíquota de 2%</t>
  </si>
  <si>
    <t>COMPOSIÇÃO DE CUSTO UNITÁRIO</t>
  </si>
  <si>
    <t>COMP 001</t>
  </si>
  <si>
    <t>Código</t>
  </si>
  <si>
    <t>Fonte</t>
  </si>
  <si>
    <t>Descrição</t>
  </si>
  <si>
    <t>Unidade</t>
  </si>
  <si>
    <t>Coeficiente</t>
  </si>
  <si>
    <t>Preço</t>
  </si>
  <si>
    <t>Total</t>
  </si>
  <si>
    <t>SINAPI</t>
  </si>
  <si>
    <t>h</t>
  </si>
  <si>
    <t>Total Geral</t>
  </si>
  <si>
    <t>SINAPI-I</t>
  </si>
  <si>
    <t>COMP 002</t>
  </si>
  <si>
    <t>Unidade: unid.</t>
  </si>
  <si>
    <t>Concreto fck = 15mpa, traço 1:3,4:3,5 (cimento/ areia média/ brita 1)  - preparo mecânico com betoneira 400 l. Af_07/2016</t>
  </si>
  <si>
    <t>Escavação manual de vala com profundidade menor ou igual a 1,30 m. Af_03/2016</t>
  </si>
  <si>
    <t>m3</t>
  </si>
  <si>
    <t>COMP 003</t>
  </si>
  <si>
    <t>Internet: www.muriae.mg.gov.br / Telefone: (32) 3696-3362
Centro Administrativo Municipal Presidente Tancredo Neves - 2º andar
Av. Maestro Sansão, nº 236 - Centro - CEP 36880-000 - Muriaé - MG</t>
  </si>
  <si>
    <t>COMP 004</t>
  </si>
  <si>
    <t>COMP 005</t>
  </si>
  <si>
    <t>COMP 006</t>
  </si>
  <si>
    <t>COMP 007</t>
  </si>
  <si>
    <t>COMP 008</t>
  </si>
  <si>
    <t xml:space="preserve">h     </t>
  </si>
  <si>
    <t>SETOP</t>
  </si>
  <si>
    <t>IIO-PLA-005</t>
  </si>
  <si>
    <t>FORNECIMENTO E COLOCAÇÃO DE PLACA DE OBRA EM CHAPA GALVANIZADA (3,00 X 1,5 0 M) - EM CHAPA GALVANIZADA 0,26 AFIXADAS COM REBITES 540 E PARAFUSOS 3/8, EM ESTRUTURA
METÁLICA VIGA U 2" ENRIJECIDA COM METALON 20 X 20, SUPORTE EM EUCALIPTO AUTOCLAVADO PINTADAS</t>
  </si>
  <si>
    <t>1.3</t>
  </si>
  <si>
    <t>1.4</t>
  </si>
  <si>
    <t>IIO-TAP-026</t>
  </si>
  <si>
    <t>TAPUME COM TELA DE POLIETILENO</t>
  </si>
  <si>
    <t>PIS-LAD-035</t>
  </si>
  <si>
    <t>IIO-SAN-005</t>
  </si>
  <si>
    <t>BANHEIRO QUÍMICO 110 X 120 X 230 CM COM MANUTENÇÃO</t>
  </si>
  <si>
    <t>MÊS</t>
  </si>
  <si>
    <t>1.5</t>
  </si>
  <si>
    <t>93584</t>
  </si>
  <si>
    <t>EXECUÇÃO DE DEPÓSITO EM CANTEIRO DE OBRA EM CHAPA DE MADEIRA COMPENSADA, NÃO INCLUSO MOBILIÁRIO. AF_04/2016</t>
  </si>
  <si>
    <t>M3</t>
  </si>
  <si>
    <t>URB-MFC-015</t>
  </si>
  <si>
    <t>CCU</t>
  </si>
  <si>
    <t>Pedreiro com encargos complementares</t>
  </si>
  <si>
    <t>Servente com encargos complementares</t>
  </si>
  <si>
    <t>RAMPA PARA ACESSO DE DEFICIENTE, EM CONCRETO SIMPLES FCK= 25 MPA, DESEMPENADA, COM PINTURA INDICATIVA, 02 DEMÃOS</t>
  </si>
  <si>
    <t>URB-RAM-005</t>
  </si>
  <si>
    <t>PRESSÃO DE PERNAS TRIPLO</t>
  </si>
  <si>
    <t>PLACA ORIENTATIVA SOBRE EXERCÍCIOS 2,00X1,00M</t>
  </si>
  <si>
    <t>Reaterro manual apiloado com soquete. af_10/2017</t>
  </si>
  <si>
    <t>Fonte de Coeficientes: SMOP</t>
  </si>
  <si>
    <t>Descrição: Pressão de pernas triplo</t>
  </si>
  <si>
    <t>Pressao de pernas triplo, em tubo de aco carbono, pintura no processo eletrostatico - equipamento de ginastica para academia ao ar livre / academia
da terceira idade - ati</t>
  </si>
  <si>
    <t>Descrição: Placa orientativa sobre exercícios 2,00x1,00m</t>
  </si>
  <si>
    <t>Placa orientativa sobre exercícios, 2,00m x 1,00m, em tubo de aco carbono, pintura no processo eletrostatico - para academia ao ar livre / academia da terceira idade - ati</t>
  </si>
  <si>
    <t>Descrição: Lixeira dupla com capacidade volumétrica de 60l</t>
  </si>
  <si>
    <t>Lixeira dupla, com capacidade volumetrica de 60l*, fabricada em tubo de aco carbono, cestos em chapa de aco e pintura no processo eletrostatico - para academia ao ar livre / academia da terceira idade - ati</t>
  </si>
  <si>
    <t>ELÍPTICO</t>
  </si>
  <si>
    <t>Descrição: Elíptico</t>
  </si>
  <si>
    <t>Equipamento de ginástica - elíptico</t>
  </si>
  <si>
    <t xml:space="preserve"> Equipamento de ginástica - rotação diagonal duplo</t>
  </si>
  <si>
    <t>Descrição: Rotação diagonal duplo</t>
  </si>
  <si>
    <t>Fonte de Coeficientes: ORSE 9145 - SMOP</t>
  </si>
  <si>
    <t>Fonte de Coeficientes: ORSE 12448 - SMOP</t>
  </si>
  <si>
    <t>ROTAÇÃO DIAGONAL DUPLO</t>
  </si>
  <si>
    <t>PISO PODOTÁTIL DE CONCRETO, ALERTA, APLICADO EM PISO(25X25CM) COM JUNTA SECA, COR VERMELHO/AMARELO,ASSENTAMENTO COM ARGAMASSA INDUSTRIALIZADA, INCLUSIVE FORNECIMENTO E INSTALAÇÃO</t>
  </si>
  <si>
    <t>COMP 009</t>
  </si>
  <si>
    <t>COMP 010</t>
  </si>
  <si>
    <t>5,00*2,00</t>
  </si>
  <si>
    <t>PINTURA ACRÍLICA PARA PISO EM QUADRAS ESPORTIVA, DUAS (2) DEMÃOS</t>
  </si>
  <si>
    <t>PIN-ACR-035</t>
  </si>
  <si>
    <t>PINTURA</t>
  </si>
  <si>
    <t>PISO</t>
  </si>
  <si>
    <t>EQUIPAMENTOS DE GINÁSTICA E ESPORTIVOS</t>
  </si>
  <si>
    <t>1.2</t>
  </si>
  <si>
    <t>PRAZO DE EXECUÇÃO: 90 DIAS</t>
  </si>
  <si>
    <t>ED-15451</t>
  </si>
  <si>
    <t>BANCO EM CONCRETO APARENTE, TIPO-2, PADRÃO SEE-MG, SEM ENCOSTO, POLIDO COM ACABAMENTO EM VERNIZ, ESP. 5CM, COMPRIMENTO 150CM, LARGURA 40CM, ALTURA 45CM, EXCLUSIVE FIXAÇÃO EM PISO</t>
  </si>
  <si>
    <t>GUIA DE MEIO-FIO, EM CONCRETO COM FCK 15MPA, MOLDADA IN-LOCO, SEÇÃO 15X45CM, FORMA EM MADEIRA, EXCLUSIVE SARJETA, INCLUSIVE ESCAVAÇÃO, APILOAMENTO E TRANSPORTE COM RETIRADA DO MATERIAL ESCAVADO (EM CAÇAMBA)</t>
  </si>
  <si>
    <t xml:space="preserve">MULTI EXERCITADOR COM SEIS FUNÇÕES </t>
  </si>
  <si>
    <t>2.1</t>
  </si>
  <si>
    <t>2.2</t>
  </si>
  <si>
    <t>3.1</t>
  </si>
  <si>
    <t>4.1</t>
  </si>
  <si>
    <t>4.2</t>
  </si>
  <si>
    <t>5.1</t>
  </si>
  <si>
    <t>6.1</t>
  </si>
  <si>
    <t>7.1</t>
  </si>
  <si>
    <t>7.2</t>
  </si>
  <si>
    <t>111,31(conforme projeto)</t>
  </si>
  <si>
    <t xml:space="preserve">DEMOLIÇÕES E REMOÇÕES </t>
  </si>
  <si>
    <t>RO-41599</t>
  </si>
  <si>
    <t>DEMOLIÇÃO DE CONCRETO SIMPLES</t>
  </si>
  <si>
    <t>REMOÇÃO DE MEIO-FIO PRÉ-MOLDADO DE CONCRETO INCLUSIVE CARGA</t>
  </si>
  <si>
    <t>DEM-MFC-005</t>
  </si>
  <si>
    <t>4.3</t>
  </si>
  <si>
    <t xml:space="preserve">93680 </t>
  </si>
  <si>
    <t>EXECUÇÃO DE ACADEMIA AO AR LIVRE/PRAÇA EM PISO INTERTRAVADO, COM BLOCO RETANGULAR COLORIDO DE 20 X 10 CM, ESPESSURA 6 CM. AF_12/2015</t>
  </si>
  <si>
    <t>4.4</t>
  </si>
  <si>
    <t xml:space="preserve">92397 </t>
  </si>
  <si>
    <t>EXECUÇÃO DE PRAÇA EM PISO INTERTRAVADO, COM BLOCO RETANGULAR COR NATURAL DE 20 X 10 CM, ESPESSURA 6 CM. AF_12/2015</t>
  </si>
  <si>
    <t>PINTURA ACRÍLICA PARA PISO EM FAIXA DE DEMARCAÇÃO DE QUADRA, DUAS (2) DEMÃOS, FAIXA COM LARGURA DE 5 CM</t>
  </si>
  <si>
    <t>PIN-ACR-030</t>
  </si>
  <si>
    <t>PINTURA ACRÍLICA PARA PISO EM PASSEIO/SUPERFÍCIE CIMENTADA, DUAS (2) DEMÃOS</t>
  </si>
  <si>
    <t>PIN-ACR-025</t>
  </si>
  <si>
    <t>PINTURA ACRÍLICA EM PAREDE, DUAS (2) DEMÃOS, EXCLUSIVE SELADOR ACRÍLICO E MASSA ACRÍLICA/CORRIDA (PVA</t>
  </si>
  <si>
    <t>PIN-ACR-005</t>
  </si>
  <si>
    <t>3.2</t>
  </si>
  <si>
    <t>3.3</t>
  </si>
  <si>
    <t>5.2</t>
  </si>
  <si>
    <t>55,52 (conforme projeto)</t>
  </si>
  <si>
    <t>112,55+38,27</t>
  </si>
  <si>
    <t>698,18 (conforme projeto)</t>
  </si>
  <si>
    <t>REFERÊNCIA: SETOP JANEIRO/2020 - SINAPI JUNHO/2020</t>
  </si>
  <si>
    <t xml:space="preserve">Fonte de Preço: SINAPI JUNHO/2020 </t>
  </si>
  <si>
    <t>Fonte de Preço: SINAPI JUNHO/2020 - ORSE SETEMBRO/2019</t>
  </si>
  <si>
    <t>Fonte de Preço: SINAPI JUNHO/2020</t>
  </si>
  <si>
    <t>IIO-LIG-010</t>
  </si>
  <si>
    <t>LIGAÇÃO PROVISÓRIA DE LUZ E FORÇA-PADRÃO PROVISÓRIO 30KVA</t>
  </si>
  <si>
    <t>Eng. Bruno Dias</t>
  </si>
  <si>
    <t>CREA: RJ 2019109261</t>
  </si>
  <si>
    <t>PAISAGISMO</t>
  </si>
  <si>
    <t>PLANTIO DE GRAMA SÃO CARLOS EM PLACAS, INCLUSIVE TERRA VEGETAL E CONSERVAÇÃO POR 30 DIAS</t>
  </si>
  <si>
    <t>PAI-GRA-010</t>
  </si>
  <si>
    <t>LIXEIRA DUPLA COM CAPACIDADE VOLUMÉTRICA DE 60L</t>
  </si>
  <si>
    <t>ESPAÇO INFANTIL</t>
  </si>
  <si>
    <t>9.1</t>
  </si>
  <si>
    <t>EQP-PLA-005</t>
  </si>
  <si>
    <t>FORNECIMENTO E INSTALAÇÃO DE ESCORREGADOR MÉDIO METÁLICO PARA PARQUE INFANTIL, FIXADO COM CONCRETO NÃO ESTRUTURAL, PREPARADO EM OBRA COM BETONEIRA, COM FCK 15 MPA , INCLUSIVE ESCAVAÇÃO E TRANSPORTE COM RETIRADA DO MATERIAL ESCAVADO (EM CAÇAMBA)</t>
  </si>
  <si>
    <t>EQP-PLA-010</t>
  </si>
  <si>
    <t>FORNECIMENTO E INSTALAÇÃO DE GANGORRA METÁLICA COM DOIS LUGARES PARA PARQUE INFANTIL, FIXADO COM CONCRETO NÃO ESTRUTURAL, PREPARADO EM OBRA COM BETONEIRA, COM FCK 15 MPA , INCLUSIVE ESCAVAÇÃO E TRANSPORTE COM RETIRADA DO MATERIAL ESCAVADO (EM CAÇAMBA)</t>
  </si>
  <si>
    <t>EQP-PLA-015</t>
  </si>
  <si>
    <t>FORNECIMENTO E INSTALAÇÃO DE ZANGA BURRINHO METÁLICO COM DUAS PRANCHAS PARA PARQUE INFANTIL, FIXADO COM CONCRETO NÃO ESTRUTURAL, PREPARADO EM OBRA COM BETONEIRA, COM FCK 15 MPA , INCLUSIVE ESCAVAÇÃO E TRANSPORTE COM RETIRADA DO MATERIAL ESCAVADO (EM CAÇAMBA)</t>
  </si>
  <si>
    <t>REMOÇÃO DE BANCOS DE CONCRETO</t>
  </si>
  <si>
    <t>2.3</t>
  </si>
  <si>
    <t>TRABALHOS EM TERRA</t>
  </si>
  <si>
    <t>TER-ESC-050</t>
  </si>
  <si>
    <t>ESCAVAÇÃO MANUAL DE TERRA (DESATERRO MANUAL) - DEMOLIÇÃO DE CANTEIRO</t>
  </si>
  <si>
    <t>TRA-CAR-010</t>
  </si>
  <si>
    <t>CARGA DE MATERIAL DE QUALQUER NATUREZA SOBRE CAMINHÃO - MECÂNICA</t>
  </si>
  <si>
    <t>TRA-CAM-015</t>
  </si>
  <si>
    <t>TRANSPORTE DE MATERIAL DE QUALQUER NATUREZA EM CAMINHÃO 2KM &lt; DTM &lt;=5KM (DENTRO DO PERÍMETRO URBANO)</t>
  </si>
  <si>
    <t>M3XKM</t>
  </si>
  <si>
    <t>INSTALAÇÃO ELÉTRICA</t>
  </si>
  <si>
    <t>ELE-CAB-255</t>
  </si>
  <si>
    <t>CABO DE COBRE FLEXÍVEL, CLASSE 5, ISOLAMENTO TIPO LSHF/ATOX, NÃO HALOGENADO, ANTICHAMA, TERMOPLÁSTICO, UNIPOLAR, SEÇÃO 16 MM2, 70°C, 450/750V</t>
  </si>
  <si>
    <t>ELE-CXS-208</t>
  </si>
  <si>
    <t>CAIXA DE PASSAGEM PARA PISO DO TIPO "ZA" 28X28X40CM - PASSEIO</t>
  </si>
  <si>
    <t>ED-4155</t>
  </si>
  <si>
    <t>DUTO CORRUGADO EM PEAD (POLIETILENO DE ALTA DENSIDADE), PARA PROTEÇÃO DE CABOS SUBTERRÂNEOS DN 30 MM (1.1/4")</t>
  </si>
  <si>
    <t>FORNECIMENTO E INSTALAÇÃO DE POSTE DE AÇO GALVANIZADO CÔNICO CONTÍNUO RETO, DIÂMETRO SUPERIOR 60MM, DIÂMETRO DA BASE 115MM, ALTURA TOTAL 5M, COM 1 BRAÇO EM TUBO DE AÇO GALVANIZADO E LUMINARIA DE LED PARA ILUMINACAO PUBLICA, DE 98 W ATE 137 W</t>
  </si>
  <si>
    <t>ENTRADA DE ENERGIA ELÉTRICA BIFÁSICA DEMANDA ENTRE 10,1 E 12,7 KW - REV 01. FORNECIMENTO E INSTALAÇÃO DOS MATERIAIS.</t>
  </si>
  <si>
    <t>ED-13344</t>
  </si>
  <si>
    <t>LÂMPADA LED, BASE E27, POTÊNCIA 20W, BULBO A70, TEMPERATURA DA COR 6500K, TENSÃO 110-127V, FORNECIMENTO E INSTALAÇÃO, EXCLUSIVE LUMINÁRIA</t>
  </si>
  <si>
    <t>5.3</t>
  </si>
  <si>
    <t>5.4</t>
  </si>
  <si>
    <t>6.2</t>
  </si>
  <si>
    <t>6.3</t>
  </si>
  <si>
    <t>6.4</t>
  </si>
  <si>
    <t>6.5</t>
  </si>
  <si>
    <t>6.6</t>
  </si>
  <si>
    <t>10.1</t>
  </si>
  <si>
    <t>10.2</t>
  </si>
  <si>
    <t>10.3</t>
  </si>
  <si>
    <t>10.4</t>
  </si>
  <si>
    <t>10.5</t>
  </si>
  <si>
    <t>10.6</t>
  </si>
  <si>
    <t>11.1</t>
  </si>
  <si>
    <t>11.2</t>
  </si>
  <si>
    <t>11.3</t>
  </si>
  <si>
    <t>12.1</t>
  </si>
  <si>
    <t>3*(1,5*0,5)</t>
  </si>
  <si>
    <t>400*0.08</t>
  </si>
  <si>
    <t>177(conforme projeto)</t>
  </si>
  <si>
    <t>152,81 (conforme projeto)</t>
  </si>
  <si>
    <t>274,18 (conforme projeto)</t>
  </si>
  <si>
    <t>6,60 (conforme projeto)</t>
  </si>
  <si>
    <t>86,96 (conforme projeto)</t>
  </si>
  <si>
    <t>160,00(conforme projeto)</t>
  </si>
  <si>
    <t>250 (conforme projeto)</t>
  </si>
  <si>
    <t>103 (conforme projeto)</t>
  </si>
  <si>
    <t>36+52,68+111,31+(2*11,60)</t>
  </si>
  <si>
    <t>28 (conforme projeto)</t>
  </si>
  <si>
    <t>Local: Entre a Rua Armando Rios e a Rua Senhora da Glória, Bairro São Pedro I - Muriaé - MG</t>
  </si>
  <si>
    <t>Fornecimento e instalação de poste de aço galvanizado cônico contínuo reto, diâmetro superior 60mm, diâmetro da base 115mm, altura total 5m, com 1 braço em tubo de aço galvanizado e luminaria de led para iluminacao publica, de 98 w ate 137 w</t>
  </si>
  <si>
    <t>Braco p/ iluminacao em tubo aco galv 1" comp = 1,20m e inclinacao 25graus em relacao ao plano vertical p/ fixacao em poste ou pared - fornecimento e instalacao</t>
  </si>
  <si>
    <t>Luminaria de led para iluminacao publica, de 98 w ate 137 w, involucro em aluminio ou aco inox</t>
  </si>
  <si>
    <t>Poste de aço galvanizado cônico contínuo reto, diâmetro superior 60mm, diâmetro da base 115mm, altura total 5m, conipost ref. Série 0005/classe 60 da conipost ou similar</t>
  </si>
  <si>
    <t>TER-ESC-035</t>
  </si>
  <si>
    <t>Escavação manual de valas h &lt;= 1,50 m</t>
  </si>
  <si>
    <t>EST-CON-015</t>
  </si>
  <si>
    <t>Fornecimento de concreto não estrutural, preparado em obra com betoneira, com fck 13,5 mpa, inclusive lançamento, adensamento e acabamento</t>
  </si>
  <si>
    <t>Eletricista com encargos complementares</t>
  </si>
  <si>
    <t xml:space="preserve">Pedreiro com encargos complementares      </t>
  </si>
  <si>
    <t>Fonte de Preço: SINAPI JUNHO/2020 - ORSE MAIO/2020 - SETOP JANEIRO/2020</t>
  </si>
  <si>
    <t>Fonte de Coeficientes: ORSE 7350</t>
  </si>
  <si>
    <t>Descrição: Entrada de energia elétrica bifásica demanda entre 10,1 e 12,7 kw - Rev 01. Fornecimento e instalação dos materiais.</t>
  </si>
  <si>
    <t>Entrada de energia elétrica bifásica demanda entre 10,1 e 12,7 kw - Rev 01</t>
  </si>
  <si>
    <t>Fonte de Preço: SINAPI JUNHO/2020 - ORSE MAIO/2020</t>
  </si>
  <si>
    <t>Descrição: Multiexercitador com seis funções</t>
  </si>
  <si>
    <t>Multiexercitador com seis funcoes, em tubo de aco carbono, pintura no processo eletrostatico - equipamento de ginastica para academia ao ar livre / academia da terceira idade - ati</t>
  </si>
  <si>
    <t>Descrição: Limpeza de praça (varrição e remoção de entulhos)</t>
  </si>
  <si>
    <t>Unidade: m2</t>
  </si>
  <si>
    <t>TRANSPORTE DE ENTULHO COM CAMINHAO BASCULANTE 6 M3, RODOVIA PAVIMENTADA  DMT 0,5 A 1,0 KM</t>
  </si>
  <si>
    <t xml:space="preserve">                       </t>
  </si>
  <si>
    <t>Descrição: Remoção de bancos de concreto</t>
  </si>
  <si>
    <t>,,,,,,,,,</t>
  </si>
  <si>
    <t>(32+11,95+6,6+0,66)*5</t>
  </si>
  <si>
    <t>OBRA: Revitalização de uma praça, com quadra, academia de ginástica e parque infantil, sendo a área total de 698,17m²</t>
  </si>
  <si>
    <t>COMPO 010</t>
  </si>
  <si>
    <t>LIMPEZA DE PRAÇA (VARRIÇÃO E REMOÇÃO DE ENTULHO)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</si>
</sst>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 &quot;#,##0.00"/>
    <numFmt numFmtId="165" formatCode="0.0000"/>
    <numFmt numFmtId="166" formatCode="&quot;R$&quot;\ #,##0.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2" fillId="0" borderId="0" applyFont="0" applyFill="0" applyBorder="0" applyAlignment="0" applyProtection="0"/>
    <xf numFmtId="0" fontId="1" fillId="0" borderId="0"/>
  </cellStyleXfs>
  <cellXfs count="42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4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4" fillId="0" borderId="0" xfId="0" applyFont="1" applyFill="1"/>
    <xf numFmtId="10" fontId="3" fillId="0" borderId="9" xfId="1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2" borderId="15" xfId="0" applyFont="1" applyFill="1" applyBorder="1"/>
    <xf numFmtId="0" fontId="3" fillId="0" borderId="2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22" xfId="0" applyNumberFormat="1" applyFont="1" applyFill="1" applyBorder="1" applyAlignment="1">
      <alignment horizontal="right" vertical="center"/>
    </xf>
    <xf numFmtId="14" fontId="3" fillId="2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49" fontId="7" fillId="4" borderId="37" xfId="0" applyNumberFormat="1" applyFont="1" applyFill="1" applyBorder="1" applyAlignment="1">
      <alignment horizontal="center" vertical="center"/>
    </xf>
    <xf numFmtId="0" fontId="7" fillId="4" borderId="37" xfId="0" applyNumberFormat="1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right" vertical="center"/>
    </xf>
    <xf numFmtId="4" fontId="7" fillId="4" borderId="37" xfId="0" applyNumberFormat="1" applyFont="1" applyFill="1" applyBorder="1" applyAlignment="1">
      <alignment horizontal="right" vertical="center"/>
    </xf>
    <xf numFmtId="4" fontId="7" fillId="4" borderId="38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10" fontId="4" fillId="0" borderId="9" xfId="1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8" xfId="0" applyFont="1" applyBorder="1" applyAlignment="1">
      <alignment vertical="center"/>
    </xf>
    <xf numFmtId="0" fontId="4" fillId="2" borderId="8" xfId="0" applyFont="1" applyFill="1" applyBorder="1"/>
    <xf numFmtId="0" fontId="4" fillId="2" borderId="17" xfId="0" applyFont="1" applyFill="1" applyBorder="1"/>
    <xf numFmtId="0" fontId="4" fillId="0" borderId="0" xfId="0" applyFont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16" xfId="0" applyFont="1" applyFill="1" applyBorder="1" applyAlignment="1">
      <alignment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0" fontId="4" fillId="2" borderId="10" xfId="0" applyFont="1" applyFill="1" applyBorder="1" applyAlignment="1"/>
    <xf numFmtId="0" fontId="4" fillId="2" borderId="6" xfId="0" applyFont="1" applyFill="1" applyBorder="1" applyAlignment="1"/>
    <xf numFmtId="0" fontId="4" fillId="2" borderId="6" xfId="0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10" fontId="4" fillId="2" borderId="0" xfId="0" applyNumberFormat="1" applyFont="1" applyFill="1"/>
    <xf numFmtId="4" fontId="4" fillId="2" borderId="0" xfId="0" applyNumberFormat="1" applyFont="1" applyFill="1"/>
    <xf numFmtId="0" fontId="4" fillId="2" borderId="1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49" fontId="8" fillId="2" borderId="19" xfId="0" applyNumberFormat="1" applyFont="1" applyFill="1" applyBorder="1" applyAlignment="1">
      <alignment horizontal="center" vertical="top" wrapText="1"/>
    </xf>
    <xf numFmtId="10" fontId="3" fillId="2" borderId="19" xfId="0" applyNumberFormat="1" applyFont="1" applyFill="1" applyBorder="1" applyAlignment="1">
      <alignment vertical="top" wrapText="1"/>
    </xf>
    <xf numFmtId="10" fontId="3" fillId="0" borderId="19" xfId="0" applyNumberFormat="1" applyFont="1" applyFill="1" applyBorder="1" applyAlignment="1">
      <alignment vertical="top" wrapText="1"/>
    </xf>
    <xf numFmtId="10" fontId="3" fillId="0" borderId="31" xfId="0" applyNumberFormat="1" applyFont="1" applyFill="1" applyBorder="1" applyAlignment="1">
      <alignment vertical="top" wrapText="1"/>
    </xf>
    <xf numFmtId="164" fontId="4" fillId="2" borderId="19" xfId="0" applyNumberFormat="1" applyFont="1" applyFill="1" applyBorder="1" applyAlignment="1">
      <alignment vertical="top" wrapText="1"/>
    </xf>
    <xf numFmtId="164" fontId="4" fillId="0" borderId="19" xfId="0" applyNumberFormat="1" applyFont="1" applyFill="1" applyBorder="1" applyAlignment="1">
      <alignment vertical="top" wrapText="1"/>
    </xf>
    <xf numFmtId="49" fontId="9" fillId="2" borderId="19" xfId="0" applyNumberFormat="1" applyFont="1" applyFill="1" applyBorder="1" applyAlignment="1">
      <alignment horizontal="center" vertical="top" wrapText="1"/>
    </xf>
    <xf numFmtId="10" fontId="3" fillId="3" borderId="19" xfId="0" applyNumberFormat="1" applyFont="1" applyFill="1" applyBorder="1" applyAlignment="1">
      <alignment vertical="top" wrapText="1"/>
    </xf>
    <xf numFmtId="164" fontId="3" fillId="2" borderId="19" xfId="0" applyNumberFormat="1" applyFont="1" applyFill="1" applyBorder="1" applyAlignment="1">
      <alignment vertical="top" wrapText="1"/>
    </xf>
    <xf numFmtId="9" fontId="4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4" xfId="0" applyFont="1" applyBorder="1"/>
    <xf numFmtId="0" fontId="4" fillId="0" borderId="0" xfId="0" applyFont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15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Border="1"/>
    <xf numFmtId="0" fontId="3" fillId="0" borderId="14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2" fontId="11" fillId="0" borderId="19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2" fontId="11" fillId="0" borderId="31" xfId="0" applyNumberFormat="1" applyFont="1" applyBorder="1" applyAlignment="1">
      <alignment horizontal="center" vertical="center"/>
    </xf>
    <xf numFmtId="166" fontId="11" fillId="0" borderId="31" xfId="0" applyNumberFormat="1" applyFont="1" applyBorder="1" applyAlignment="1">
      <alignment horizontal="center" vertical="center"/>
    </xf>
    <xf numFmtId="0" fontId="4" fillId="0" borderId="15" xfId="0" applyFont="1" applyBorder="1"/>
    <xf numFmtId="0" fontId="4" fillId="0" borderId="15" xfId="0" applyFont="1" applyBorder="1" applyAlignment="1">
      <alignment vertical="center"/>
    </xf>
    <xf numFmtId="0" fontId="4" fillId="0" borderId="18" xfId="0" applyFont="1" applyBorder="1"/>
    <xf numFmtId="49" fontId="4" fillId="0" borderId="16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164" fontId="4" fillId="0" borderId="31" xfId="0" applyNumberFormat="1" applyFont="1" applyFill="1" applyBorder="1" applyAlignment="1">
      <alignment vertical="top" wrapText="1"/>
    </xf>
    <xf numFmtId="10" fontId="3" fillId="3" borderId="31" xfId="0" applyNumberFormat="1" applyFont="1" applyFill="1" applyBorder="1" applyAlignment="1">
      <alignment vertical="top" wrapText="1"/>
    </xf>
    <xf numFmtId="0" fontId="4" fillId="2" borderId="14" xfId="0" applyFont="1" applyFill="1" applyBorder="1"/>
    <xf numFmtId="0" fontId="4" fillId="2" borderId="18" xfId="0" applyFont="1" applyFill="1" applyBorder="1"/>
    <xf numFmtId="0" fontId="4" fillId="2" borderId="28" xfId="0" applyFont="1" applyFill="1" applyBorder="1" applyAlignment="1">
      <alignment wrapText="1"/>
    </xf>
    <xf numFmtId="4" fontId="11" fillId="0" borderId="19" xfId="0" applyNumberFormat="1" applyFont="1" applyBorder="1" applyAlignment="1">
      <alignment horizontal="center" vertical="center"/>
    </xf>
    <xf numFmtId="4" fontId="3" fillId="0" borderId="5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11" fillId="0" borderId="2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2" borderId="12" xfId="0" applyFont="1" applyFill="1" applyBorder="1"/>
    <xf numFmtId="0" fontId="4" fillId="2" borderId="11" xfId="0" applyFont="1" applyFill="1" applyBorder="1"/>
    <xf numFmtId="0" fontId="11" fillId="0" borderId="1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0" xfId="0" applyFont="1" applyFill="1"/>
    <xf numFmtId="0" fontId="7" fillId="0" borderId="0" xfId="0" applyFont="1" applyFill="1"/>
    <xf numFmtId="49" fontId="7" fillId="4" borderId="19" xfId="0" applyNumberFormat="1" applyFont="1" applyFill="1" applyBorder="1" applyAlignment="1">
      <alignment horizontal="center" vertical="center"/>
    </xf>
    <xf numFmtId="0" fontId="7" fillId="4" borderId="19" xfId="0" applyNumberFormat="1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right" vertical="center"/>
    </xf>
    <xf numFmtId="4" fontId="7" fillId="4" borderId="19" xfId="0" applyNumberFormat="1" applyFont="1" applyFill="1" applyBorder="1" applyAlignment="1">
      <alignment horizontal="right" vertical="center"/>
    </xf>
    <xf numFmtId="0" fontId="1" fillId="0" borderId="39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 wrapText="1"/>
    </xf>
    <xf numFmtId="0" fontId="8" fillId="0" borderId="19" xfId="3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4" fontId="4" fillId="0" borderId="19" xfId="0" applyNumberFormat="1" applyFont="1" applyFill="1" applyBorder="1" applyAlignment="1">
      <alignment horizontal="right" vertical="center" wrapText="1"/>
    </xf>
    <xf numFmtId="0" fontId="13" fillId="0" borderId="19" xfId="0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right" vertical="center"/>
    </xf>
    <xf numFmtId="4" fontId="13" fillId="0" borderId="19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13" fillId="0" borderId="19" xfId="0" applyNumberFormat="1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4" fontId="4" fillId="0" borderId="21" xfId="0" applyNumberFormat="1" applyFont="1" applyFill="1" applyBorder="1" applyAlignment="1">
      <alignment horizontal="right" vertical="center" wrapText="1"/>
    </xf>
    <xf numFmtId="0" fontId="1" fillId="0" borderId="56" xfId="0" applyFont="1" applyFill="1" applyBorder="1" applyAlignment="1">
      <alignment horizontal="center" vertical="center"/>
    </xf>
    <xf numFmtId="49" fontId="1" fillId="0" borderId="46" xfId="0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right" vertical="center"/>
    </xf>
    <xf numFmtId="4" fontId="4" fillId="0" borderId="46" xfId="0" applyNumberFormat="1" applyFont="1" applyFill="1" applyBorder="1" applyAlignment="1">
      <alignment horizontal="right" vertical="center" wrapText="1"/>
    </xf>
    <xf numFmtId="14" fontId="3" fillId="0" borderId="5" xfId="0" applyNumberFormat="1" applyFont="1" applyFill="1" applyBorder="1" applyAlignment="1">
      <alignment vertical="center"/>
    </xf>
    <xf numFmtId="0" fontId="1" fillId="0" borderId="41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19" xfId="3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9" fontId="13" fillId="0" borderId="0" xfId="0" applyNumberFormat="1" applyFont="1" applyBorder="1" applyAlignment="1">
      <alignment horizontal="center"/>
    </xf>
    <xf numFmtId="0" fontId="1" fillId="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3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7" fillId="4" borderId="31" xfId="0" applyNumberFormat="1" applyFont="1" applyFill="1" applyBorder="1" applyAlignment="1">
      <alignment horizontal="right" vertical="center"/>
    </xf>
    <xf numFmtId="4" fontId="1" fillId="0" borderId="31" xfId="0" applyNumberFormat="1" applyFont="1" applyBorder="1" applyAlignment="1">
      <alignment horizontal="right" vertical="center" wrapText="1"/>
    </xf>
    <xf numFmtId="4" fontId="1" fillId="0" borderId="31" xfId="0" applyNumberFormat="1" applyFont="1" applyFill="1" applyBorder="1" applyAlignment="1">
      <alignment horizontal="right" vertical="center" wrapText="1"/>
    </xf>
    <xf numFmtId="4" fontId="1" fillId="0" borderId="19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10" fontId="4" fillId="0" borderId="31" xfId="1" applyNumberFormat="1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2" fontId="15" fillId="0" borderId="19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39" xfId="4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/>
    </xf>
    <xf numFmtId="165" fontId="16" fillId="0" borderId="19" xfId="4" applyNumberFormat="1" applyFont="1" applyBorder="1" applyAlignment="1">
      <alignment horizontal="center" vertical="center"/>
    </xf>
    <xf numFmtId="2" fontId="16" fillId="0" borderId="19" xfId="4" applyNumberFormat="1" applyFont="1" applyBorder="1" applyAlignment="1">
      <alignment horizontal="center" vertical="center"/>
    </xf>
    <xf numFmtId="2" fontId="16" fillId="0" borderId="31" xfId="4" applyNumberFormat="1" applyFont="1" applyBorder="1" applyAlignment="1">
      <alignment horizontal="center" vertical="center"/>
    </xf>
    <xf numFmtId="0" fontId="16" fillId="0" borderId="39" xfId="4" applyFont="1" applyBorder="1" applyAlignment="1">
      <alignment horizontal="center" vertical="center" wrapText="1"/>
    </xf>
    <xf numFmtId="0" fontId="16" fillId="0" borderId="19" xfId="4" applyFont="1" applyBorder="1" applyAlignment="1">
      <alignment horizontal="center" vertical="center" wrapText="1"/>
    </xf>
    <xf numFmtId="0" fontId="11" fillId="0" borderId="19" xfId="4" applyFont="1" applyBorder="1" applyAlignment="1">
      <alignment horizontal="center" vertical="center"/>
    </xf>
    <xf numFmtId="165" fontId="11" fillId="0" borderId="19" xfId="4" applyNumberFormat="1" applyFont="1" applyBorder="1" applyAlignment="1">
      <alignment horizontal="center" vertical="center"/>
    </xf>
    <xf numFmtId="2" fontId="11" fillId="0" borderId="19" xfId="4" applyNumberFormat="1" applyFont="1" applyBorder="1" applyAlignment="1">
      <alignment horizontal="center" vertical="center"/>
    </xf>
    <xf numFmtId="2" fontId="11" fillId="0" borderId="31" xfId="4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/>
    </xf>
    <xf numFmtId="4" fontId="1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/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Border="1"/>
    <xf numFmtId="0" fontId="4" fillId="0" borderId="2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4" fontId="4" fillId="0" borderId="3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" fillId="0" borderId="55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" fontId="4" fillId="0" borderId="54" xfId="0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4" fontId="7" fillId="4" borderId="31" xfId="0" applyNumberFormat="1" applyFont="1" applyFill="1" applyBorder="1" applyAlignment="1">
      <alignment horizontal="center" vertical="center"/>
    </xf>
    <xf numFmtId="4" fontId="1" fillId="0" borderId="46" xfId="0" applyNumberFormat="1" applyFont="1" applyBorder="1" applyAlignment="1">
      <alignment horizontal="center" vertical="center" wrapText="1"/>
    </xf>
    <xf numFmtId="4" fontId="1" fillId="0" borderId="47" xfId="0" applyNumberFormat="1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0" fontId="4" fillId="0" borderId="39" xfId="0" applyNumberFormat="1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left" vertical="center"/>
    </xf>
    <xf numFmtId="0" fontId="3" fillId="2" borderId="31" xfId="0" applyNumberFormat="1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6" fillId="0" borderId="19" xfId="4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5" fillId="5" borderId="39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31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5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1" fillId="0" borderId="22" xfId="4" applyFont="1" applyBorder="1" applyAlignment="1">
      <alignment horizontal="left" vertical="center" wrapText="1"/>
    </xf>
    <xf numFmtId="0" fontId="11" fillId="0" borderId="5" xfId="4" applyFont="1" applyBorder="1" applyAlignment="1">
      <alignment horizontal="left" vertical="center" wrapText="1"/>
    </xf>
    <xf numFmtId="0" fontId="11" fillId="0" borderId="30" xfId="4" applyFont="1" applyBorder="1" applyAlignment="1">
      <alignment horizontal="left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11" fillId="0" borderId="19" xfId="4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5">
    <cellStyle name="Moeda" xfId="3" builtinId="4"/>
    <cellStyle name="Normal" xfId="0" builtinId="0"/>
    <cellStyle name="Normal 2" xfId="2"/>
    <cellStyle name="Normal 2 2" xfId="4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0</xdr:row>
      <xdr:rowOff>200025</xdr:rowOff>
    </xdr:from>
    <xdr:to>
      <xdr:col>3</xdr:col>
      <xdr:colOff>2543175</xdr:colOff>
      <xdr:row>0</xdr:row>
      <xdr:rowOff>942975</xdr:rowOff>
    </xdr:to>
    <xdr:sp macro="" textlink="">
      <xdr:nvSpPr>
        <xdr:cNvPr id="5121" name="Text Box 6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 txBox="1">
          <a:spLocks noChangeArrowheads="1"/>
        </xdr:cNvSpPr>
      </xdr:nvSpPr>
      <xdr:spPr bwMode="auto">
        <a:xfrm>
          <a:off x="1790700" y="200025"/>
          <a:ext cx="27527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1</xdr:col>
      <xdr:colOff>200025</xdr:colOff>
      <xdr:row>0</xdr:row>
      <xdr:rowOff>28575</xdr:rowOff>
    </xdr:from>
    <xdr:to>
      <xdr:col>2</xdr:col>
      <xdr:colOff>504824</xdr:colOff>
      <xdr:row>0</xdr:row>
      <xdr:rowOff>966106</xdr:rowOff>
    </xdr:to>
    <xdr:pic>
      <xdr:nvPicPr>
        <xdr:cNvPr id="5134" name="Picture 4" descr="brasao 2005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28575"/>
          <a:ext cx="1009649" cy="93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5</xdr:col>
      <xdr:colOff>19050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8195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285750</xdr:colOff>
      <xdr:row>0</xdr:row>
      <xdr:rowOff>66675</xdr:rowOff>
    </xdr:from>
    <xdr:to>
      <xdr:col>1</xdr:col>
      <xdr:colOff>885825</xdr:colOff>
      <xdr:row>0</xdr:row>
      <xdr:rowOff>914400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6675"/>
          <a:ext cx="9620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971551</xdr:colOff>
      <xdr:row>0</xdr:row>
      <xdr:rowOff>104775</xdr:rowOff>
    </xdr:from>
    <xdr:to>
      <xdr:col>7</xdr:col>
      <xdr:colOff>0</xdr:colOff>
      <xdr:row>0</xdr:row>
      <xdr:rowOff>742950</xdr:rowOff>
    </xdr:to>
    <xdr:sp macro="" textlink="">
      <xdr:nvSpPr>
        <xdr:cNvPr id="6145" name="Text Box 6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 txBox="1">
          <a:spLocks noChangeArrowheads="1"/>
        </xdr:cNvSpPr>
      </xdr:nvSpPr>
      <xdr:spPr bwMode="auto">
        <a:xfrm>
          <a:off x="1676401" y="104775"/>
          <a:ext cx="679132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47625</xdr:colOff>
      <xdr:row>39</xdr:row>
      <xdr:rowOff>0</xdr:rowOff>
    </xdr:from>
    <xdr:to>
      <xdr:col>7</xdr:col>
      <xdr:colOff>0</xdr:colOff>
      <xdr:row>42</xdr:row>
      <xdr:rowOff>76200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47625" y="10629900"/>
          <a:ext cx="9296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Internet: www.muriae.mg.gov.br / Telefone: (32) 3696-3362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Centro Administrativo Municipal Presidente Tancredo Neves - 2º andar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Av. Maestro Sansão, nº 236 - Centro - CEP 36880-000 - Muriaé - MG</a:t>
          </a:r>
        </a:p>
      </xdr:txBody>
    </xdr:sp>
    <xdr:clientData/>
  </xdr:twoCellAnchor>
  <xdr:twoCellAnchor>
    <xdr:from>
      <xdr:col>0</xdr:col>
      <xdr:colOff>323850</xdr:colOff>
      <xdr:row>0</xdr:row>
      <xdr:rowOff>95250</xdr:rowOff>
    </xdr:from>
    <xdr:to>
      <xdr:col>1</xdr:col>
      <xdr:colOff>390525</xdr:colOff>
      <xdr:row>0</xdr:row>
      <xdr:rowOff>828675</xdr:rowOff>
    </xdr:to>
    <xdr:pic>
      <xdr:nvPicPr>
        <xdr:cNvPr id="5" name="Picture 4" descr="brasao 200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9525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7</xdr:col>
      <xdr:colOff>466726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01942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504824</xdr:colOff>
      <xdr:row>0</xdr:row>
      <xdr:rowOff>66675</xdr:rowOff>
    </xdr:from>
    <xdr:to>
      <xdr:col>1</xdr:col>
      <xdr:colOff>761999</xdr:colOff>
      <xdr:row>0</xdr:row>
      <xdr:rowOff>914400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66675"/>
          <a:ext cx="10763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5</xdr:col>
      <xdr:colOff>19050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8195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285750</xdr:colOff>
      <xdr:row>0</xdr:row>
      <xdr:rowOff>66675</xdr:rowOff>
    </xdr:from>
    <xdr:to>
      <xdr:col>1</xdr:col>
      <xdr:colOff>885825</xdr:colOff>
      <xdr:row>0</xdr:row>
      <xdr:rowOff>914400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6675"/>
          <a:ext cx="9620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533399</xdr:colOff>
      <xdr:row>25</xdr:row>
      <xdr:rowOff>0</xdr:rowOff>
    </xdr:from>
    <xdr:to>
      <xdr:col>3</xdr:col>
      <xdr:colOff>2247900</xdr:colOff>
      <xdr:row>27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0966" t="70052" r="47585" b="24480"/>
        <a:stretch>
          <a:fillRect/>
        </a:stretch>
      </xdr:blipFill>
      <xdr:spPr bwMode="auto">
        <a:xfrm>
          <a:off x="1828799" y="5648325"/>
          <a:ext cx="2647951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mar.maria/AppData/Roaming/Microsoft/Excel/Pra&#231;as%202018%20490mil%20M&#218;LTIPLA%20V3.05%20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showZeros="0" tabSelected="1" zoomScale="80" zoomScaleNormal="80" zoomScaleSheetLayoutView="80" workbookViewId="0">
      <selection activeCell="G60" sqref="G60:J60"/>
    </sheetView>
  </sheetViews>
  <sheetFormatPr defaultRowHeight="12.75" x14ac:dyDescent="0.2"/>
  <cols>
    <col min="1" max="1" width="5.42578125" style="60" bestFit="1" customWidth="1"/>
    <col min="2" max="2" width="10.5703125" style="60" customWidth="1"/>
    <col min="3" max="3" width="14" style="74" customWidth="1"/>
    <col min="4" max="4" width="55" style="60" customWidth="1"/>
    <col min="5" max="5" width="15.7109375" style="60" customWidth="1"/>
    <col min="6" max="6" width="13.42578125" style="60" customWidth="1"/>
    <col min="7" max="7" width="12.28515625" style="60" customWidth="1"/>
    <col min="8" max="8" width="14.7109375" style="60" customWidth="1"/>
    <col min="9" max="10" width="12.28515625" style="60" customWidth="1"/>
    <col min="11" max="16384" width="9.140625" style="60"/>
  </cols>
  <sheetData>
    <row r="1" spans="1:10" ht="80.099999999999994" customHeight="1" thickBot="1" x14ac:dyDescent="0.25">
      <c r="A1" s="273"/>
      <c r="B1" s="274"/>
      <c r="C1" s="274"/>
      <c r="D1" s="271"/>
      <c r="E1" s="271"/>
      <c r="F1" s="271"/>
      <c r="G1" s="271"/>
      <c r="H1" s="271"/>
      <c r="I1" s="271"/>
      <c r="J1" s="272"/>
    </row>
    <row r="2" spans="1:10" ht="3.75" customHeight="1" thickBot="1" x14ac:dyDescent="0.25">
      <c r="A2" s="283"/>
      <c r="B2" s="284"/>
      <c r="C2" s="284"/>
      <c r="D2" s="284"/>
      <c r="E2" s="284"/>
      <c r="F2" s="284"/>
      <c r="G2" s="284"/>
      <c r="H2" s="284"/>
      <c r="I2" s="284"/>
      <c r="J2" s="285"/>
    </row>
    <row r="3" spans="1:10" ht="20.100000000000001" customHeight="1" thickBot="1" x14ac:dyDescent="0.25">
      <c r="A3" s="307" t="s">
        <v>4</v>
      </c>
      <c r="B3" s="308"/>
      <c r="C3" s="308"/>
      <c r="D3" s="308"/>
      <c r="E3" s="308"/>
      <c r="F3" s="308"/>
      <c r="G3" s="308"/>
      <c r="H3" s="308"/>
      <c r="I3" s="308"/>
      <c r="J3" s="309"/>
    </row>
    <row r="4" spans="1:10" ht="3.75" customHeight="1" thickBot="1" x14ac:dyDescent="0.25">
      <c r="A4" s="264"/>
      <c r="B4" s="6"/>
      <c r="C4" s="25"/>
      <c r="D4" s="6"/>
      <c r="E4" s="6"/>
      <c r="F4" s="6"/>
      <c r="G4" s="6"/>
      <c r="H4" s="6"/>
      <c r="I4" s="6"/>
      <c r="J4" s="265"/>
    </row>
    <row r="5" spans="1:10" ht="29.25" customHeight="1" x14ac:dyDescent="0.2">
      <c r="A5" s="286" t="s">
        <v>286</v>
      </c>
      <c r="B5" s="287"/>
      <c r="C5" s="287"/>
      <c r="D5" s="287"/>
      <c r="E5" s="287"/>
      <c r="F5" s="288"/>
      <c r="G5" s="33" t="s">
        <v>36</v>
      </c>
      <c r="H5" s="180">
        <v>43691</v>
      </c>
      <c r="I5" s="31"/>
      <c r="J5" s="32"/>
    </row>
    <row r="6" spans="1:10" ht="24.75" customHeight="1" x14ac:dyDescent="0.2">
      <c r="A6" s="275" t="s">
        <v>261</v>
      </c>
      <c r="B6" s="276"/>
      <c r="C6" s="277"/>
      <c r="D6" s="277"/>
      <c r="E6" s="278"/>
      <c r="F6" s="289" t="s">
        <v>10</v>
      </c>
      <c r="G6" s="290"/>
      <c r="H6" s="290"/>
      <c r="I6" s="290"/>
      <c r="J6" s="291"/>
    </row>
    <row r="7" spans="1:10" ht="20.100000000000001" customHeight="1" x14ac:dyDescent="0.2">
      <c r="A7" s="282" t="s">
        <v>191</v>
      </c>
      <c r="B7" s="277"/>
      <c r="C7" s="277"/>
      <c r="D7" s="277"/>
      <c r="E7" s="278"/>
      <c r="F7" s="294" t="s">
        <v>8</v>
      </c>
      <c r="G7" s="292" t="s">
        <v>6</v>
      </c>
      <c r="H7" s="191" t="s">
        <v>12</v>
      </c>
      <c r="I7" s="191"/>
      <c r="J7" s="5" t="s">
        <v>284</v>
      </c>
    </row>
    <row r="8" spans="1:10" ht="20.100000000000001" customHeight="1" thickBot="1" x14ac:dyDescent="0.25">
      <c r="A8" s="279" t="s">
        <v>44</v>
      </c>
      <c r="B8" s="280"/>
      <c r="C8" s="280"/>
      <c r="D8" s="280"/>
      <c r="E8" s="281"/>
      <c r="F8" s="295"/>
      <c r="G8" s="293"/>
      <c r="H8" s="7" t="s">
        <v>25</v>
      </c>
      <c r="I8" s="7"/>
      <c r="J8" s="18">
        <f>BDI!F24</f>
        <v>0.25590000000000002</v>
      </c>
    </row>
    <row r="9" spans="1:10" ht="3.75" customHeight="1" thickBot="1" x14ac:dyDescent="0.25">
      <c r="A9" s="310"/>
      <c r="B9" s="311"/>
      <c r="C9" s="311"/>
      <c r="D9" s="311"/>
      <c r="E9" s="311"/>
      <c r="F9" s="311"/>
      <c r="G9" s="311"/>
      <c r="H9" s="311"/>
      <c r="I9" s="311"/>
      <c r="J9" s="312"/>
    </row>
    <row r="10" spans="1:10" s="67" customFormat="1" ht="39" thickBot="1" x14ac:dyDescent="0.25">
      <c r="A10" s="1" t="s">
        <v>0</v>
      </c>
      <c r="B10" s="131" t="s">
        <v>26</v>
      </c>
      <c r="C10" s="24" t="s">
        <v>5</v>
      </c>
      <c r="D10" s="207" t="s">
        <v>1</v>
      </c>
      <c r="E10" s="2" t="s">
        <v>3</v>
      </c>
      <c r="F10" s="2" t="s">
        <v>2</v>
      </c>
      <c r="G10" s="3" t="s">
        <v>33</v>
      </c>
      <c r="H10" s="3" t="s">
        <v>34</v>
      </c>
      <c r="I10" s="30" t="s">
        <v>35</v>
      </c>
      <c r="J10" s="4" t="s">
        <v>9</v>
      </c>
    </row>
    <row r="11" spans="1:10" s="17" customFormat="1" x14ac:dyDescent="0.2">
      <c r="A11" s="39">
        <v>1</v>
      </c>
      <c r="B11" s="132"/>
      <c r="C11" s="40"/>
      <c r="D11" s="41" t="s">
        <v>38</v>
      </c>
      <c r="E11" s="42"/>
      <c r="F11" s="43"/>
      <c r="G11" s="43"/>
      <c r="H11" s="43"/>
      <c r="I11" s="44">
        <f>SUM(I12:I16)</f>
        <v>0</v>
      </c>
      <c r="J11" s="44">
        <f>SUM(J12:J16)</f>
        <v>0</v>
      </c>
    </row>
    <row r="12" spans="1:10" s="17" customFormat="1" ht="85.5" customHeight="1" x14ac:dyDescent="0.2">
      <c r="A12" s="150" t="s">
        <v>28</v>
      </c>
      <c r="B12" s="156" t="s">
        <v>104</v>
      </c>
      <c r="C12" s="151" t="s">
        <v>105</v>
      </c>
      <c r="D12" s="152" t="s">
        <v>106</v>
      </c>
      <c r="E12" s="153" t="s">
        <v>41</v>
      </c>
      <c r="F12" s="154">
        <v>1</v>
      </c>
      <c r="G12" s="171"/>
      <c r="H12" s="154"/>
      <c r="I12" s="154"/>
      <c r="J12" s="204"/>
    </row>
    <row r="13" spans="1:10" s="17" customFormat="1" ht="32.25" customHeight="1" x14ac:dyDescent="0.2">
      <c r="A13" s="181" t="s">
        <v>152</v>
      </c>
      <c r="B13" s="156" t="s">
        <v>104</v>
      </c>
      <c r="C13" s="166" t="s">
        <v>195</v>
      </c>
      <c r="D13" s="166" t="s">
        <v>196</v>
      </c>
      <c r="E13" s="153" t="s">
        <v>41</v>
      </c>
      <c r="F13" s="154">
        <v>1</v>
      </c>
      <c r="G13" s="171"/>
      <c r="H13" s="154"/>
      <c r="I13" s="154"/>
      <c r="J13" s="204"/>
    </row>
    <row r="14" spans="1:10" s="17" customFormat="1" ht="29.25" customHeight="1" x14ac:dyDescent="0.2">
      <c r="A14" s="150" t="s">
        <v>107</v>
      </c>
      <c r="B14" s="156" t="s">
        <v>104</v>
      </c>
      <c r="C14" s="155" t="s">
        <v>112</v>
      </c>
      <c r="D14" s="152" t="s">
        <v>113</v>
      </c>
      <c r="E14" s="153" t="s">
        <v>114</v>
      </c>
      <c r="F14" s="154">
        <v>3</v>
      </c>
      <c r="G14" s="171"/>
      <c r="H14" s="154"/>
      <c r="I14" s="154"/>
      <c r="J14" s="204"/>
    </row>
    <row r="15" spans="1:10" s="17" customFormat="1" ht="41.25" customHeight="1" x14ac:dyDescent="0.2">
      <c r="A15" s="150" t="s">
        <v>108</v>
      </c>
      <c r="B15" s="156" t="s">
        <v>87</v>
      </c>
      <c r="C15" s="151" t="s">
        <v>116</v>
      </c>
      <c r="D15" s="152" t="s">
        <v>117</v>
      </c>
      <c r="E15" s="153" t="s">
        <v>32</v>
      </c>
      <c r="F15" s="154">
        <v>10</v>
      </c>
      <c r="G15" s="171"/>
      <c r="H15" s="154"/>
      <c r="I15" s="154"/>
      <c r="J15" s="204"/>
    </row>
    <row r="16" spans="1:10" s="17" customFormat="1" ht="14.25" customHeight="1" x14ac:dyDescent="0.2">
      <c r="A16" s="150" t="s">
        <v>115</v>
      </c>
      <c r="B16" s="156" t="s">
        <v>104</v>
      </c>
      <c r="C16" s="151" t="s">
        <v>109</v>
      </c>
      <c r="D16" s="152" t="s">
        <v>110</v>
      </c>
      <c r="E16" s="153" t="s">
        <v>31</v>
      </c>
      <c r="F16" s="154">
        <v>111.31</v>
      </c>
      <c r="G16" s="171"/>
      <c r="H16" s="154"/>
      <c r="I16" s="154"/>
      <c r="J16" s="204"/>
    </row>
    <row r="17" spans="1:10" s="17" customFormat="1" x14ac:dyDescent="0.2">
      <c r="A17" s="169">
        <v>2</v>
      </c>
      <c r="B17" s="219"/>
      <c r="C17" s="146"/>
      <c r="D17" s="147" t="s">
        <v>168</v>
      </c>
      <c r="E17" s="148"/>
      <c r="F17" s="149"/>
      <c r="G17" s="149"/>
      <c r="H17" s="149"/>
      <c r="I17" s="149">
        <f>SUM(I18:I20)</f>
        <v>0</v>
      </c>
      <c r="J17" s="202">
        <f>SUM(J18:J20)</f>
        <v>0</v>
      </c>
    </row>
    <row r="18" spans="1:10" s="17" customFormat="1" ht="26.25" customHeight="1" x14ac:dyDescent="0.2">
      <c r="A18" s="150" t="s">
        <v>158</v>
      </c>
      <c r="B18" s="156" t="s">
        <v>104</v>
      </c>
      <c r="C18" s="151" t="s">
        <v>169</v>
      </c>
      <c r="D18" s="157" t="s">
        <v>170</v>
      </c>
      <c r="E18" s="153" t="s">
        <v>118</v>
      </c>
      <c r="F18" s="154">
        <v>32</v>
      </c>
      <c r="G18" s="171"/>
      <c r="H18" s="154"/>
      <c r="I18" s="154"/>
      <c r="J18" s="204"/>
    </row>
    <row r="19" spans="1:10" s="17" customFormat="1" ht="30" customHeight="1" x14ac:dyDescent="0.2">
      <c r="A19" s="150" t="s">
        <v>159</v>
      </c>
      <c r="B19" s="156" t="s">
        <v>104</v>
      </c>
      <c r="C19" s="158" t="s">
        <v>172</v>
      </c>
      <c r="D19" s="157" t="s">
        <v>171</v>
      </c>
      <c r="E19" s="153" t="s">
        <v>31</v>
      </c>
      <c r="F19" s="154">
        <v>177</v>
      </c>
      <c r="G19" s="171"/>
      <c r="H19" s="154"/>
      <c r="I19" s="154"/>
      <c r="J19" s="204"/>
    </row>
    <row r="20" spans="1:10" s="17" customFormat="1" ht="30" customHeight="1" x14ac:dyDescent="0.2">
      <c r="A20" s="150" t="s">
        <v>212</v>
      </c>
      <c r="B20" s="156" t="s">
        <v>120</v>
      </c>
      <c r="C20" s="166" t="s">
        <v>79</v>
      </c>
      <c r="D20" s="157" t="s">
        <v>211</v>
      </c>
      <c r="E20" s="153" t="s">
        <v>41</v>
      </c>
      <c r="F20" s="154">
        <v>3</v>
      </c>
      <c r="G20" s="171"/>
      <c r="H20" s="154"/>
      <c r="I20" s="154"/>
      <c r="J20" s="204"/>
    </row>
    <row r="21" spans="1:10" s="196" customFormat="1" x14ac:dyDescent="0.2">
      <c r="A21" s="169">
        <v>3</v>
      </c>
      <c r="B21" s="219"/>
      <c r="C21" s="146"/>
      <c r="D21" s="195" t="s">
        <v>213</v>
      </c>
      <c r="E21" s="148"/>
      <c r="F21" s="149"/>
      <c r="G21" s="149"/>
      <c r="H21" s="149"/>
      <c r="I21" s="149">
        <f>SUM(I22:I24)</f>
        <v>0</v>
      </c>
      <c r="J21" s="202">
        <f>SUM(J22:J24)</f>
        <v>0</v>
      </c>
    </row>
    <row r="22" spans="1:10" s="144" customFormat="1" ht="47.25" customHeight="1" x14ac:dyDescent="0.2">
      <c r="A22" s="150" t="s">
        <v>160</v>
      </c>
      <c r="B22" s="156" t="s">
        <v>104</v>
      </c>
      <c r="C22" s="151" t="s">
        <v>214</v>
      </c>
      <c r="D22" s="167" t="s">
        <v>215</v>
      </c>
      <c r="E22" s="153" t="s">
        <v>118</v>
      </c>
      <c r="F22" s="154">
        <v>6.6</v>
      </c>
      <c r="G22" s="154"/>
      <c r="H22" s="154"/>
      <c r="I22" s="154"/>
      <c r="J22" s="204"/>
    </row>
    <row r="23" spans="1:10" s="144" customFormat="1" ht="30" customHeight="1" x14ac:dyDescent="0.2">
      <c r="A23" s="150" t="s">
        <v>185</v>
      </c>
      <c r="B23" s="156" t="s">
        <v>104</v>
      </c>
      <c r="C23" s="151" t="s">
        <v>216</v>
      </c>
      <c r="D23" s="157" t="s">
        <v>217</v>
      </c>
      <c r="E23" s="153" t="s">
        <v>118</v>
      </c>
      <c r="F23" s="154">
        <v>6.6</v>
      </c>
      <c r="G23" s="171"/>
      <c r="H23" s="154"/>
      <c r="I23" s="154"/>
      <c r="J23" s="204"/>
    </row>
    <row r="24" spans="1:10" s="144" customFormat="1" ht="41.25" customHeight="1" x14ac:dyDescent="0.2">
      <c r="A24" s="150" t="s">
        <v>186</v>
      </c>
      <c r="B24" s="156" t="s">
        <v>104</v>
      </c>
      <c r="C24" s="151" t="s">
        <v>218</v>
      </c>
      <c r="D24" s="157" t="s">
        <v>219</v>
      </c>
      <c r="E24" s="153" t="s">
        <v>220</v>
      </c>
      <c r="F24" s="154">
        <v>256.05</v>
      </c>
      <c r="G24" s="171"/>
      <c r="H24" s="154"/>
      <c r="I24" s="154"/>
      <c r="J24" s="204"/>
    </row>
    <row r="25" spans="1:10" s="17" customFormat="1" x14ac:dyDescent="0.2">
      <c r="A25" s="169">
        <v>4</v>
      </c>
      <c r="B25" s="219"/>
      <c r="C25" s="146"/>
      <c r="D25" s="147" t="s">
        <v>150</v>
      </c>
      <c r="E25" s="148"/>
      <c r="F25" s="149"/>
      <c r="G25" s="149"/>
      <c r="H25" s="149"/>
      <c r="I25" s="149">
        <f>SUM(I26:I28)</f>
        <v>0</v>
      </c>
      <c r="J25" s="202">
        <f>SUM(J26:J28)</f>
        <v>0</v>
      </c>
    </row>
    <row r="26" spans="1:10" s="17" customFormat="1" ht="69.75" customHeight="1" x14ac:dyDescent="0.2">
      <c r="A26" s="150" t="s">
        <v>161</v>
      </c>
      <c r="B26" s="156" t="s">
        <v>104</v>
      </c>
      <c r="C26" s="151" t="s">
        <v>111</v>
      </c>
      <c r="D26" s="152" t="s">
        <v>143</v>
      </c>
      <c r="E26" s="159" t="s">
        <v>32</v>
      </c>
      <c r="F26" s="160">
        <v>2.25</v>
      </c>
      <c r="G26" s="160"/>
      <c r="H26" s="160"/>
      <c r="I26" s="160"/>
      <c r="J26" s="266"/>
    </row>
    <row r="27" spans="1:10" s="17" customFormat="1" ht="55.5" customHeight="1" x14ac:dyDescent="0.2">
      <c r="A27" s="150" t="s">
        <v>162</v>
      </c>
      <c r="B27" s="156" t="s">
        <v>87</v>
      </c>
      <c r="C27" s="151" t="s">
        <v>174</v>
      </c>
      <c r="D27" s="157" t="s">
        <v>175</v>
      </c>
      <c r="E27" s="153" t="s">
        <v>32</v>
      </c>
      <c r="F27" s="154">
        <v>152.81</v>
      </c>
      <c r="G27" s="171"/>
      <c r="H27" s="160"/>
      <c r="I27" s="160"/>
      <c r="J27" s="266"/>
    </row>
    <row r="28" spans="1:10" s="17" customFormat="1" ht="42" customHeight="1" x14ac:dyDescent="0.2">
      <c r="A28" s="150" t="s">
        <v>173</v>
      </c>
      <c r="B28" s="161" t="s">
        <v>87</v>
      </c>
      <c r="C28" s="162" t="s">
        <v>177</v>
      </c>
      <c r="D28" s="163" t="s">
        <v>178</v>
      </c>
      <c r="E28" s="164" t="s">
        <v>32</v>
      </c>
      <c r="F28" s="165">
        <v>274.18</v>
      </c>
      <c r="G28" s="165"/>
      <c r="H28" s="160"/>
      <c r="I28" s="160"/>
      <c r="J28" s="266"/>
    </row>
    <row r="29" spans="1:10" s="17" customFormat="1" ht="14.25" customHeight="1" x14ac:dyDescent="0.2">
      <c r="A29" s="169">
        <v>5</v>
      </c>
      <c r="B29" s="219"/>
      <c r="C29" s="146"/>
      <c r="D29" s="147" t="s">
        <v>149</v>
      </c>
      <c r="E29" s="148"/>
      <c r="F29" s="149"/>
      <c r="G29" s="149"/>
      <c r="H29" s="149"/>
      <c r="I29" s="149">
        <f>SUM(I30:I33)</f>
        <v>0</v>
      </c>
      <c r="J29" s="202">
        <f>SUM(J30:J33)</f>
        <v>0</v>
      </c>
    </row>
    <row r="30" spans="1:10" s="17" customFormat="1" ht="39" customHeight="1" x14ac:dyDescent="0.2">
      <c r="A30" s="150" t="s">
        <v>163</v>
      </c>
      <c r="B30" s="156" t="s">
        <v>104</v>
      </c>
      <c r="C30" s="151" t="s">
        <v>148</v>
      </c>
      <c r="D30" s="152" t="s">
        <v>147</v>
      </c>
      <c r="E30" s="153" t="s">
        <v>32</v>
      </c>
      <c r="F30" s="160">
        <v>150.82</v>
      </c>
      <c r="G30" s="160"/>
      <c r="H30" s="160"/>
      <c r="I30" s="160"/>
      <c r="J30" s="266"/>
    </row>
    <row r="31" spans="1:10" s="17" customFormat="1" ht="43.5" customHeight="1" x14ac:dyDescent="0.2">
      <c r="A31" s="150" t="s">
        <v>187</v>
      </c>
      <c r="B31" s="156" t="s">
        <v>104</v>
      </c>
      <c r="C31" s="151" t="s">
        <v>180</v>
      </c>
      <c r="D31" s="152" t="s">
        <v>179</v>
      </c>
      <c r="E31" s="153" t="s">
        <v>31</v>
      </c>
      <c r="F31" s="160">
        <v>86.98</v>
      </c>
      <c r="G31" s="160"/>
      <c r="H31" s="160"/>
      <c r="I31" s="160"/>
      <c r="J31" s="266"/>
    </row>
    <row r="32" spans="1:10" s="17" customFormat="1" ht="43.5" customHeight="1" x14ac:dyDescent="0.2">
      <c r="A32" s="150" t="s">
        <v>232</v>
      </c>
      <c r="B32" s="156" t="s">
        <v>104</v>
      </c>
      <c r="C32" s="151" t="s">
        <v>182</v>
      </c>
      <c r="D32" s="152" t="s">
        <v>181</v>
      </c>
      <c r="E32" s="153" t="s">
        <v>32</v>
      </c>
      <c r="F32" s="160">
        <v>55.52</v>
      </c>
      <c r="G32" s="160"/>
      <c r="H32" s="160"/>
      <c r="I32" s="160"/>
      <c r="J32" s="266"/>
    </row>
    <row r="33" spans="1:12" s="17" customFormat="1" ht="43.5" customHeight="1" x14ac:dyDescent="0.2">
      <c r="A33" s="150" t="s">
        <v>233</v>
      </c>
      <c r="B33" s="156" t="s">
        <v>104</v>
      </c>
      <c r="C33" s="151" t="s">
        <v>184</v>
      </c>
      <c r="D33" s="152" t="s">
        <v>183</v>
      </c>
      <c r="E33" s="153" t="s">
        <v>32</v>
      </c>
      <c r="F33" s="160">
        <v>160</v>
      </c>
      <c r="G33" s="160"/>
      <c r="H33" s="160"/>
      <c r="I33" s="160"/>
      <c r="J33" s="266"/>
    </row>
    <row r="34" spans="1:12" s="196" customFormat="1" x14ac:dyDescent="0.2">
      <c r="A34" s="169">
        <v>6</v>
      </c>
      <c r="B34" s="219"/>
      <c r="C34" s="146"/>
      <c r="D34" s="195" t="s">
        <v>221</v>
      </c>
      <c r="E34" s="219"/>
      <c r="F34" s="149"/>
      <c r="G34" s="149"/>
      <c r="H34" s="149"/>
      <c r="I34" s="149">
        <f>SUM(I35:I40)</f>
        <v>0</v>
      </c>
      <c r="J34" s="202">
        <f>SUM(J35:J40)</f>
        <v>0</v>
      </c>
    </row>
    <row r="35" spans="1:12" s="196" customFormat="1" ht="53.25" customHeight="1" x14ac:dyDescent="0.2">
      <c r="A35" s="197" t="s">
        <v>164</v>
      </c>
      <c r="B35" s="198" t="s">
        <v>104</v>
      </c>
      <c r="C35" s="208" t="s">
        <v>222</v>
      </c>
      <c r="D35" s="209" t="s">
        <v>223</v>
      </c>
      <c r="E35" s="198" t="s">
        <v>31</v>
      </c>
      <c r="F35" s="201">
        <v>250</v>
      </c>
      <c r="G35" s="201"/>
      <c r="H35" s="201"/>
      <c r="I35" s="201"/>
      <c r="J35" s="203"/>
    </row>
    <row r="36" spans="1:12" s="196" customFormat="1" ht="33.75" customHeight="1" x14ac:dyDescent="0.2">
      <c r="A36" s="197" t="s">
        <v>234</v>
      </c>
      <c r="B36" s="198" t="s">
        <v>104</v>
      </c>
      <c r="C36" s="208" t="s">
        <v>224</v>
      </c>
      <c r="D36" s="209" t="s">
        <v>225</v>
      </c>
      <c r="E36" s="198" t="s">
        <v>41</v>
      </c>
      <c r="F36" s="201">
        <v>12</v>
      </c>
      <c r="G36" s="201"/>
      <c r="H36" s="201"/>
      <c r="I36" s="201"/>
      <c r="J36" s="203"/>
    </row>
    <row r="37" spans="1:12" s="196" customFormat="1" ht="52.5" customHeight="1" x14ac:dyDescent="0.2">
      <c r="A37" s="197" t="s">
        <v>235</v>
      </c>
      <c r="B37" s="198" t="s">
        <v>104</v>
      </c>
      <c r="C37" s="208" t="s">
        <v>226</v>
      </c>
      <c r="D37" s="209" t="s">
        <v>227</v>
      </c>
      <c r="E37" s="198" t="s">
        <v>31</v>
      </c>
      <c r="F37" s="201">
        <v>103</v>
      </c>
      <c r="G37" s="201"/>
      <c r="H37" s="201"/>
      <c r="I37" s="201"/>
      <c r="J37" s="203"/>
    </row>
    <row r="38" spans="1:12" s="196" customFormat="1" ht="84.75" customHeight="1" x14ac:dyDescent="0.2">
      <c r="A38" s="197" t="s">
        <v>236</v>
      </c>
      <c r="B38" s="198" t="s">
        <v>120</v>
      </c>
      <c r="C38" s="210" t="s">
        <v>91</v>
      </c>
      <c r="D38" s="209" t="s">
        <v>228</v>
      </c>
      <c r="E38" s="198" t="s">
        <v>41</v>
      </c>
      <c r="F38" s="201">
        <v>8</v>
      </c>
      <c r="G38" s="201"/>
      <c r="H38" s="201"/>
      <c r="I38" s="201"/>
      <c r="J38" s="203"/>
    </row>
    <row r="39" spans="1:12" s="196" customFormat="1" ht="42.75" customHeight="1" x14ac:dyDescent="0.2">
      <c r="A39" s="197" t="s">
        <v>237</v>
      </c>
      <c r="B39" s="198" t="s">
        <v>120</v>
      </c>
      <c r="C39" s="210" t="s">
        <v>96</v>
      </c>
      <c r="D39" s="209" t="s">
        <v>229</v>
      </c>
      <c r="E39" s="198" t="s">
        <v>41</v>
      </c>
      <c r="F39" s="201">
        <v>1</v>
      </c>
      <c r="G39" s="201"/>
      <c r="H39" s="201"/>
      <c r="I39" s="201"/>
      <c r="J39" s="203"/>
    </row>
    <row r="40" spans="1:12" s="196" customFormat="1" ht="57" customHeight="1" x14ac:dyDescent="0.2">
      <c r="A40" s="197" t="s">
        <v>238</v>
      </c>
      <c r="B40" s="198" t="s">
        <v>104</v>
      </c>
      <c r="C40" s="208" t="s">
        <v>230</v>
      </c>
      <c r="D40" s="209" t="s">
        <v>231</v>
      </c>
      <c r="E40" s="198" t="s">
        <v>41</v>
      </c>
      <c r="F40" s="201">
        <v>8</v>
      </c>
      <c r="G40" s="201"/>
      <c r="H40" s="201"/>
      <c r="I40" s="201"/>
      <c r="J40" s="203"/>
    </row>
    <row r="41" spans="1:12" s="17" customFormat="1" x14ac:dyDescent="0.2">
      <c r="A41" s="169">
        <v>7</v>
      </c>
      <c r="B41" s="219"/>
      <c r="C41" s="146"/>
      <c r="D41" s="147" t="s">
        <v>39</v>
      </c>
      <c r="E41" s="148"/>
      <c r="F41" s="149"/>
      <c r="G41" s="149"/>
      <c r="H41" s="149"/>
      <c r="I41" s="149">
        <f>SUM(I42:I43)</f>
        <v>0</v>
      </c>
      <c r="J41" s="202">
        <f>SUM(J42:J43)</f>
        <v>0</v>
      </c>
    </row>
    <row r="42" spans="1:12" s="17" customFormat="1" ht="72" customHeight="1" x14ac:dyDescent="0.2">
      <c r="A42" s="150" t="s">
        <v>165</v>
      </c>
      <c r="B42" s="156" t="s">
        <v>104</v>
      </c>
      <c r="C42" s="151" t="s">
        <v>119</v>
      </c>
      <c r="D42" s="157" t="s">
        <v>156</v>
      </c>
      <c r="E42" s="159" t="s">
        <v>31</v>
      </c>
      <c r="F42" s="160">
        <v>223.19</v>
      </c>
      <c r="G42" s="171"/>
      <c r="H42" s="160"/>
      <c r="I42" s="160"/>
      <c r="J42" s="266"/>
    </row>
    <row r="43" spans="1:12" s="17" customFormat="1" ht="42" customHeight="1" x14ac:dyDescent="0.2">
      <c r="A43" s="150" t="s">
        <v>166</v>
      </c>
      <c r="B43" s="156" t="s">
        <v>104</v>
      </c>
      <c r="C43" s="151" t="s">
        <v>124</v>
      </c>
      <c r="D43" s="152" t="s">
        <v>123</v>
      </c>
      <c r="E43" s="159" t="s">
        <v>41</v>
      </c>
      <c r="F43" s="160">
        <v>3</v>
      </c>
      <c r="G43" s="160"/>
      <c r="H43" s="160"/>
      <c r="I43" s="160"/>
      <c r="J43" s="266"/>
      <c r="K43" s="145"/>
      <c r="L43" s="144"/>
    </row>
    <row r="44" spans="1:12" s="17" customFormat="1" ht="14.25" customHeight="1" x14ac:dyDescent="0.2">
      <c r="A44" s="169">
        <v>8</v>
      </c>
      <c r="B44" s="219"/>
      <c r="C44" s="146"/>
      <c r="D44" s="147" t="s">
        <v>40</v>
      </c>
      <c r="E44" s="148"/>
      <c r="F44" s="149"/>
      <c r="G44" s="149"/>
      <c r="H44" s="149"/>
      <c r="I44" s="149">
        <f>SUM(I45:I45)</f>
        <v>0</v>
      </c>
      <c r="J44" s="202">
        <f>SUM(J45:J45)</f>
        <v>0</v>
      </c>
    </row>
    <row r="45" spans="1:12" s="17" customFormat="1" ht="69" customHeight="1" x14ac:dyDescent="0.2">
      <c r="A45" s="150" t="s">
        <v>29</v>
      </c>
      <c r="B45" s="156" t="s">
        <v>104</v>
      </c>
      <c r="C45" s="156" t="s">
        <v>154</v>
      </c>
      <c r="D45" s="167" t="s">
        <v>155</v>
      </c>
      <c r="E45" s="153" t="s">
        <v>41</v>
      </c>
      <c r="F45" s="154">
        <v>8</v>
      </c>
      <c r="G45" s="166"/>
      <c r="H45" s="154"/>
      <c r="I45" s="154"/>
      <c r="J45" s="204"/>
    </row>
    <row r="46" spans="1:12" s="196" customFormat="1" ht="18" customHeight="1" x14ac:dyDescent="0.2">
      <c r="A46" s="169">
        <v>9</v>
      </c>
      <c r="B46" s="219"/>
      <c r="C46" s="146"/>
      <c r="D46" s="195" t="s">
        <v>199</v>
      </c>
      <c r="E46" s="219"/>
      <c r="F46" s="149"/>
      <c r="G46" s="149"/>
      <c r="H46" s="149"/>
      <c r="I46" s="149">
        <f>SUM(I47:I47)</f>
        <v>0</v>
      </c>
      <c r="J46" s="202">
        <f>SUM(J47:J47)</f>
        <v>0</v>
      </c>
    </row>
    <row r="47" spans="1:12" s="196" customFormat="1" ht="39.75" customHeight="1" x14ac:dyDescent="0.2">
      <c r="A47" s="197" t="s">
        <v>204</v>
      </c>
      <c r="B47" s="198" t="s">
        <v>104</v>
      </c>
      <c r="C47" s="199" t="s">
        <v>201</v>
      </c>
      <c r="D47" s="200" t="s">
        <v>200</v>
      </c>
      <c r="E47" s="198" t="s">
        <v>32</v>
      </c>
      <c r="F47" s="201">
        <v>28</v>
      </c>
      <c r="G47" s="267"/>
      <c r="H47" s="201"/>
      <c r="I47" s="201"/>
      <c r="J47" s="203"/>
    </row>
    <row r="48" spans="1:12" s="17" customFormat="1" x14ac:dyDescent="0.2">
      <c r="A48" s="169">
        <v>10</v>
      </c>
      <c r="B48" s="219"/>
      <c r="C48" s="146"/>
      <c r="D48" s="147" t="s">
        <v>151</v>
      </c>
      <c r="E48" s="148"/>
      <c r="F48" s="149"/>
      <c r="G48" s="149"/>
      <c r="H48" s="149"/>
      <c r="I48" s="149">
        <f>SUM(I49:I54)</f>
        <v>0</v>
      </c>
      <c r="J48" s="202">
        <f>SUM(J49:J54)</f>
        <v>0</v>
      </c>
    </row>
    <row r="49" spans="1:10" s="17" customFormat="1" x14ac:dyDescent="0.2">
      <c r="A49" s="150" t="s">
        <v>239</v>
      </c>
      <c r="B49" s="156" t="s">
        <v>120</v>
      </c>
      <c r="C49" s="151" t="s">
        <v>98</v>
      </c>
      <c r="D49" s="152" t="s">
        <v>142</v>
      </c>
      <c r="E49" s="159" t="s">
        <v>41</v>
      </c>
      <c r="F49" s="160">
        <v>2</v>
      </c>
      <c r="G49" s="154"/>
      <c r="H49" s="154"/>
      <c r="I49" s="154"/>
      <c r="J49" s="204"/>
    </row>
    <row r="50" spans="1:10" s="17" customFormat="1" x14ac:dyDescent="0.2">
      <c r="A50" s="150" t="s">
        <v>240</v>
      </c>
      <c r="B50" s="156" t="s">
        <v>120</v>
      </c>
      <c r="C50" s="151" t="s">
        <v>99</v>
      </c>
      <c r="D50" s="152" t="s">
        <v>125</v>
      </c>
      <c r="E50" s="159" t="s">
        <v>41</v>
      </c>
      <c r="F50" s="160">
        <v>1</v>
      </c>
      <c r="G50" s="154"/>
      <c r="H50" s="154"/>
      <c r="I50" s="154"/>
      <c r="J50" s="204"/>
    </row>
    <row r="51" spans="1:10" s="17" customFormat="1" x14ac:dyDescent="0.2">
      <c r="A51" s="150" t="s">
        <v>241</v>
      </c>
      <c r="B51" s="156" t="s">
        <v>120</v>
      </c>
      <c r="C51" s="151" t="s">
        <v>100</v>
      </c>
      <c r="D51" s="152" t="s">
        <v>135</v>
      </c>
      <c r="E51" s="159" t="s">
        <v>41</v>
      </c>
      <c r="F51" s="160">
        <v>2</v>
      </c>
      <c r="G51" s="154"/>
      <c r="H51" s="154"/>
      <c r="I51" s="154"/>
      <c r="J51" s="204"/>
    </row>
    <row r="52" spans="1:10" s="17" customFormat="1" x14ac:dyDescent="0.2">
      <c r="A52" s="150" t="s">
        <v>242</v>
      </c>
      <c r="B52" s="161" t="s">
        <v>120</v>
      </c>
      <c r="C52" s="151" t="s">
        <v>101</v>
      </c>
      <c r="D52" s="168" t="s">
        <v>157</v>
      </c>
      <c r="E52" s="164" t="s">
        <v>41</v>
      </c>
      <c r="F52" s="165">
        <v>1</v>
      </c>
      <c r="G52" s="165"/>
      <c r="H52" s="154"/>
      <c r="I52" s="154"/>
      <c r="J52" s="204"/>
    </row>
    <row r="53" spans="1:10" s="17" customFormat="1" x14ac:dyDescent="0.2">
      <c r="A53" s="150" t="s">
        <v>243</v>
      </c>
      <c r="B53" s="156" t="s">
        <v>120</v>
      </c>
      <c r="C53" s="151" t="s">
        <v>102</v>
      </c>
      <c r="D53" s="157" t="s">
        <v>126</v>
      </c>
      <c r="E53" s="153" t="s">
        <v>41</v>
      </c>
      <c r="F53" s="154">
        <v>1</v>
      </c>
      <c r="G53" s="154"/>
      <c r="H53" s="154"/>
      <c r="I53" s="154"/>
      <c r="J53" s="204"/>
    </row>
    <row r="54" spans="1:10" s="17" customFormat="1" x14ac:dyDescent="0.2">
      <c r="A54" s="150" t="s">
        <v>244</v>
      </c>
      <c r="B54" s="161" t="s">
        <v>120</v>
      </c>
      <c r="C54" s="151" t="s">
        <v>144</v>
      </c>
      <c r="D54" s="168" t="s">
        <v>202</v>
      </c>
      <c r="E54" s="153" t="s">
        <v>41</v>
      </c>
      <c r="F54" s="154">
        <v>3</v>
      </c>
      <c r="G54" s="165"/>
      <c r="H54" s="154"/>
      <c r="I54" s="154"/>
      <c r="J54" s="204"/>
    </row>
    <row r="55" spans="1:10" s="196" customFormat="1" x14ac:dyDescent="0.2">
      <c r="A55" s="169">
        <v>11</v>
      </c>
      <c r="B55" s="219"/>
      <c r="C55" s="146"/>
      <c r="D55" s="195" t="s">
        <v>203</v>
      </c>
      <c r="E55" s="219"/>
      <c r="F55" s="149"/>
      <c r="G55" s="149"/>
      <c r="H55" s="149"/>
      <c r="I55" s="149">
        <f>SUM(I56:I58)</f>
        <v>0</v>
      </c>
      <c r="J55" s="202">
        <f>SUM(J56:J58)</f>
        <v>0</v>
      </c>
    </row>
    <row r="56" spans="1:10" s="196" customFormat="1" ht="82.5" customHeight="1" x14ac:dyDescent="0.2">
      <c r="A56" s="197" t="s">
        <v>245</v>
      </c>
      <c r="B56" s="198" t="s">
        <v>104</v>
      </c>
      <c r="C56" s="199" t="s">
        <v>205</v>
      </c>
      <c r="D56" s="200" t="s">
        <v>206</v>
      </c>
      <c r="E56" s="198" t="s">
        <v>41</v>
      </c>
      <c r="F56" s="211">
        <v>1</v>
      </c>
      <c r="G56" s="205"/>
      <c r="H56" s="201"/>
      <c r="I56" s="201"/>
      <c r="J56" s="203"/>
    </row>
    <row r="57" spans="1:10" s="196" customFormat="1" ht="82.5" customHeight="1" x14ac:dyDescent="0.2">
      <c r="A57" s="197" t="s">
        <v>246</v>
      </c>
      <c r="B57" s="198" t="s">
        <v>104</v>
      </c>
      <c r="C57" s="198" t="s">
        <v>207</v>
      </c>
      <c r="D57" s="200" t="s">
        <v>208</v>
      </c>
      <c r="E57" s="198" t="s">
        <v>41</v>
      </c>
      <c r="F57" s="211">
        <v>1</v>
      </c>
      <c r="G57" s="206"/>
      <c r="H57" s="201"/>
      <c r="I57" s="201"/>
      <c r="J57" s="203"/>
    </row>
    <row r="58" spans="1:10" s="196" customFormat="1" ht="88.5" customHeight="1" x14ac:dyDescent="0.2">
      <c r="A58" s="197" t="s">
        <v>247</v>
      </c>
      <c r="B58" s="198" t="s">
        <v>104</v>
      </c>
      <c r="C58" s="198" t="s">
        <v>209</v>
      </c>
      <c r="D58" s="200" t="s">
        <v>210</v>
      </c>
      <c r="E58" s="198" t="s">
        <v>41</v>
      </c>
      <c r="F58" s="211">
        <v>1</v>
      </c>
      <c r="G58" s="198"/>
      <c r="H58" s="201"/>
      <c r="I58" s="201"/>
      <c r="J58" s="203"/>
    </row>
    <row r="59" spans="1:10" s="17" customFormat="1" x14ac:dyDescent="0.2">
      <c r="A59" s="169">
        <v>12</v>
      </c>
      <c r="B59" s="296"/>
      <c r="C59" s="297"/>
      <c r="D59" s="147" t="s">
        <v>42</v>
      </c>
      <c r="E59" s="148"/>
      <c r="F59" s="149"/>
      <c r="G59" s="149"/>
      <c r="H59" s="149"/>
      <c r="I59" s="149">
        <f>SUM(I60)</f>
        <v>0</v>
      </c>
      <c r="J59" s="202">
        <f>SUM(J60)</f>
        <v>0</v>
      </c>
    </row>
    <row r="60" spans="1:10" ht="20.25" customHeight="1" thickBot="1" x14ac:dyDescent="0.25">
      <c r="A60" s="268" t="s">
        <v>248</v>
      </c>
      <c r="B60" s="172" t="s">
        <v>120</v>
      </c>
      <c r="C60" s="173" t="s">
        <v>287</v>
      </c>
      <c r="D60" s="269" t="s">
        <v>288</v>
      </c>
      <c r="E60" s="174" t="s">
        <v>32</v>
      </c>
      <c r="F60" s="175">
        <v>698.18</v>
      </c>
      <c r="G60" s="175"/>
      <c r="H60" s="175"/>
      <c r="I60" s="175"/>
      <c r="J60" s="270"/>
    </row>
    <row r="61" spans="1:10" ht="13.5" thickBot="1" x14ac:dyDescent="0.25">
      <c r="A61" s="298" t="s">
        <v>37</v>
      </c>
      <c r="B61" s="299"/>
      <c r="C61" s="299"/>
      <c r="D61" s="299"/>
      <c r="E61" s="299"/>
      <c r="F61" s="299"/>
      <c r="G61" s="299"/>
      <c r="H61" s="300"/>
      <c r="I61" s="129">
        <f>SUM(I11+I17+I21+I25+I29+I34+I41+I44+I46+I48+I55+I59)</f>
        <v>0</v>
      </c>
      <c r="J61" s="129">
        <f>SUM(J11+J17+J21+J25+J29+J34+J41+J44+J46+J48+J55+J59)</f>
        <v>0</v>
      </c>
    </row>
    <row r="62" spans="1:10" x14ac:dyDescent="0.2">
      <c r="A62" s="8"/>
      <c r="B62" s="9"/>
      <c r="C62" s="26"/>
      <c r="D62" s="9"/>
      <c r="E62" s="9"/>
      <c r="F62" s="9"/>
      <c r="G62" s="9"/>
      <c r="H62" s="9"/>
      <c r="I62" s="9"/>
      <c r="J62" s="54"/>
    </row>
    <row r="63" spans="1:10" x14ac:dyDescent="0.2">
      <c r="A63" s="10"/>
      <c r="B63" s="11"/>
      <c r="C63" s="27"/>
      <c r="D63" s="11"/>
      <c r="E63" s="11"/>
      <c r="F63" s="11"/>
      <c r="G63" s="11"/>
      <c r="H63" s="11"/>
      <c r="I63" s="11"/>
      <c r="J63" s="56"/>
    </row>
    <row r="64" spans="1:10" x14ac:dyDescent="0.2">
      <c r="A64" s="10"/>
      <c r="B64" s="11"/>
      <c r="C64" s="68"/>
      <c r="D64" s="70"/>
      <c r="E64" s="11"/>
      <c r="F64" s="12"/>
      <c r="G64" s="57"/>
      <c r="H64" s="16"/>
      <c r="I64" s="15"/>
      <c r="J64" s="29"/>
    </row>
    <row r="65" spans="1:10" x14ac:dyDescent="0.2">
      <c r="A65" s="13"/>
      <c r="B65" s="15"/>
      <c r="C65" s="71"/>
      <c r="D65" s="188" t="s">
        <v>197</v>
      </c>
      <c r="E65" s="55"/>
      <c r="F65" s="313" t="s">
        <v>23</v>
      </c>
      <c r="G65" s="313"/>
      <c r="H65" s="313"/>
      <c r="I65" s="188"/>
      <c r="J65" s="56"/>
    </row>
    <row r="66" spans="1:10" ht="22.5" customHeight="1" x14ac:dyDescent="0.2">
      <c r="A66" s="13"/>
      <c r="B66" s="15"/>
      <c r="C66" s="28"/>
      <c r="D66" s="189" t="s">
        <v>198</v>
      </c>
      <c r="E66" s="55"/>
      <c r="F66" s="314" t="s">
        <v>24</v>
      </c>
      <c r="G66" s="314"/>
      <c r="H66" s="314"/>
      <c r="I66" s="188"/>
      <c r="J66" s="56"/>
    </row>
    <row r="67" spans="1:10" ht="18.75" customHeight="1" x14ac:dyDescent="0.2">
      <c r="A67" s="301" t="s">
        <v>97</v>
      </c>
      <c r="B67" s="302"/>
      <c r="C67" s="302"/>
      <c r="D67" s="302"/>
      <c r="E67" s="302"/>
      <c r="F67" s="302"/>
      <c r="G67" s="302"/>
      <c r="H67" s="302"/>
      <c r="I67" s="302"/>
      <c r="J67" s="303"/>
    </row>
    <row r="68" spans="1:10" ht="13.5" thickBot="1" x14ac:dyDescent="0.25">
      <c r="A68" s="304"/>
      <c r="B68" s="305"/>
      <c r="C68" s="305"/>
      <c r="D68" s="305"/>
      <c r="E68" s="305"/>
      <c r="F68" s="305"/>
      <c r="G68" s="305"/>
      <c r="H68" s="305"/>
      <c r="I68" s="305"/>
      <c r="J68" s="306"/>
    </row>
  </sheetData>
  <mergeCells count="17">
    <mergeCell ref="B59:C59"/>
    <mergeCell ref="A61:H61"/>
    <mergeCell ref="A67:J68"/>
    <mergeCell ref="A3:J3"/>
    <mergeCell ref="A9:J9"/>
    <mergeCell ref="F65:H65"/>
    <mergeCell ref="F66:H66"/>
    <mergeCell ref="D1:J1"/>
    <mergeCell ref="A1:C1"/>
    <mergeCell ref="A6:E6"/>
    <mergeCell ref="A8:E8"/>
    <mergeCell ref="A7:E7"/>
    <mergeCell ref="A2:J2"/>
    <mergeCell ref="A5:F5"/>
    <mergeCell ref="F6:J6"/>
    <mergeCell ref="G7:G8"/>
    <mergeCell ref="F7:F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showGridLines="0" showZeros="0" topLeftCell="A55" zoomScale="80" zoomScaleNormal="100" zoomScaleSheetLayoutView="100" workbookViewId="0">
      <selection activeCell="D60" sqref="D60"/>
    </sheetView>
  </sheetViews>
  <sheetFormatPr defaultRowHeight="12.75" x14ac:dyDescent="0.2"/>
  <cols>
    <col min="1" max="1" width="6.85546875" style="60" customWidth="1"/>
    <col min="2" max="2" width="14" style="74" customWidth="1"/>
    <col min="3" max="3" width="14" style="60" customWidth="1"/>
    <col min="4" max="4" width="56.140625" style="60" customWidth="1"/>
    <col min="5" max="5" width="11" style="60" customWidth="1"/>
    <col min="6" max="6" width="13.140625" style="60" customWidth="1"/>
    <col min="7" max="8" width="12.28515625" style="60" customWidth="1"/>
    <col min="9" max="9" width="13.7109375" style="60" customWidth="1"/>
    <col min="10" max="10" width="12.28515625" style="60" customWidth="1"/>
    <col min="11" max="11" width="10.140625" style="65" customWidth="1"/>
    <col min="12" max="12" width="9.140625" style="60"/>
    <col min="13" max="13" width="12.42578125" style="72" customWidth="1"/>
    <col min="14" max="16384" width="9.140625" style="60"/>
  </cols>
  <sheetData>
    <row r="1" spans="1:13" ht="80.099999999999994" customHeight="1" thickBot="1" x14ac:dyDescent="0.25">
      <c r="A1" s="273"/>
      <c r="B1" s="274"/>
      <c r="C1" s="190"/>
      <c r="D1" s="271"/>
      <c r="E1" s="271"/>
      <c r="F1" s="271"/>
      <c r="G1" s="271"/>
      <c r="H1" s="271"/>
      <c r="I1" s="271"/>
      <c r="J1" s="272"/>
    </row>
    <row r="2" spans="1:13" ht="3.75" customHeight="1" x14ac:dyDescent="0.2">
      <c r="A2" s="339"/>
      <c r="B2" s="340"/>
      <c r="C2" s="340"/>
      <c r="D2" s="340"/>
      <c r="E2" s="340"/>
      <c r="F2" s="340"/>
      <c r="G2" s="340"/>
      <c r="H2" s="340"/>
      <c r="I2" s="340"/>
      <c r="J2" s="341"/>
    </row>
    <row r="3" spans="1:13" ht="20.100000000000001" customHeight="1" x14ac:dyDescent="0.2">
      <c r="A3" s="342" t="s">
        <v>30</v>
      </c>
      <c r="B3" s="343"/>
      <c r="C3" s="343"/>
      <c r="D3" s="343"/>
      <c r="E3" s="343"/>
      <c r="F3" s="343"/>
      <c r="G3" s="343"/>
      <c r="H3" s="343"/>
      <c r="I3" s="343"/>
      <c r="J3" s="344"/>
    </row>
    <row r="4" spans="1:13" s="72" customFormat="1" ht="3.75" customHeight="1" x14ac:dyDescent="0.2">
      <c r="A4" s="111"/>
      <c r="B4" s="38"/>
      <c r="C4" s="37"/>
      <c r="D4" s="37"/>
      <c r="E4" s="37"/>
      <c r="F4" s="37"/>
      <c r="G4" s="258"/>
      <c r="H4" s="258"/>
      <c r="I4" s="258"/>
      <c r="J4" s="262"/>
      <c r="K4" s="259"/>
    </row>
    <row r="5" spans="1:13" ht="27" customHeight="1" x14ac:dyDescent="0.2">
      <c r="A5" s="337" t="str">
        <f>'Planilha Orçamentária'!A5:F5</f>
        <v>OBRA: Revitalização de uma praça, com quadra, academia de ginástica e parque infantil, sendo a área total de 698,17m²</v>
      </c>
      <c r="B5" s="338"/>
      <c r="C5" s="338"/>
      <c r="D5" s="338"/>
      <c r="E5" s="338"/>
      <c r="F5" s="338"/>
      <c r="G5" s="260" t="s">
        <v>36</v>
      </c>
      <c r="H5" s="36">
        <f>'Planilha Orçamentária'!H5</f>
        <v>43691</v>
      </c>
      <c r="I5" s="261"/>
      <c r="J5" s="263"/>
    </row>
    <row r="6" spans="1:13" ht="20.100000000000001" customHeight="1" x14ac:dyDescent="0.2">
      <c r="A6" s="331" t="str">
        <f>'Planilha Orçamentária'!A6:E6</f>
        <v>Local: Entre a Rua Armando Rios e a Rua Senhora da Glória, Bairro São Pedro I - Muriaé - MG</v>
      </c>
      <c r="B6" s="332"/>
      <c r="C6" s="332"/>
      <c r="D6" s="332"/>
      <c r="E6" s="332"/>
      <c r="F6" s="333" t="s">
        <v>10</v>
      </c>
      <c r="G6" s="334"/>
      <c r="H6" s="334"/>
      <c r="I6" s="334"/>
      <c r="J6" s="335"/>
    </row>
    <row r="7" spans="1:13" ht="20.100000000000001" customHeight="1" x14ac:dyDescent="0.2">
      <c r="A7" s="331" t="str">
        <f>'Planilha Orçamentária'!A7:E7</f>
        <v>REFERÊNCIA: SETOP JANEIRO/2020 - SINAPI JUNHO/2020</v>
      </c>
      <c r="B7" s="332"/>
      <c r="C7" s="332"/>
      <c r="D7" s="332"/>
      <c r="E7" s="332"/>
      <c r="F7" s="333" t="s">
        <v>8</v>
      </c>
      <c r="G7" s="336" t="s">
        <v>6</v>
      </c>
      <c r="H7" s="218" t="s">
        <v>12</v>
      </c>
      <c r="I7" s="218"/>
      <c r="J7" s="221" t="s">
        <v>7</v>
      </c>
    </row>
    <row r="8" spans="1:13" ht="20.100000000000001" customHeight="1" x14ac:dyDescent="0.2">
      <c r="A8" s="337" t="str">
        <f>'Planilha Orçamentária'!A8:E8</f>
        <v>PRAZO DE EXECUÇÃO: 90 dias</v>
      </c>
      <c r="B8" s="338"/>
      <c r="C8" s="338"/>
      <c r="D8" s="338"/>
      <c r="E8" s="338"/>
      <c r="F8" s="333"/>
      <c r="G8" s="336"/>
      <c r="H8" s="218" t="s">
        <v>25</v>
      </c>
      <c r="I8" s="218"/>
      <c r="J8" s="222">
        <f>'Planilha Orçamentária'!J8</f>
        <v>0.25590000000000002</v>
      </c>
    </row>
    <row r="9" spans="1:13" ht="3.75" customHeight="1" x14ac:dyDescent="0.2">
      <c r="A9" s="328"/>
      <c r="B9" s="329"/>
      <c r="C9" s="329"/>
      <c r="D9" s="329"/>
      <c r="E9" s="329"/>
      <c r="F9" s="329"/>
      <c r="G9" s="329"/>
      <c r="H9" s="329"/>
      <c r="I9" s="329"/>
      <c r="J9" s="330"/>
    </row>
    <row r="10" spans="1:13" s="67" customFormat="1" ht="39" customHeight="1" x14ac:dyDescent="0.2">
      <c r="A10" s="220" t="s">
        <v>0</v>
      </c>
      <c r="B10" s="170" t="s">
        <v>26</v>
      </c>
      <c r="C10" s="170" t="s">
        <v>5</v>
      </c>
      <c r="D10" s="217" t="s">
        <v>1</v>
      </c>
      <c r="E10" s="217" t="s">
        <v>3</v>
      </c>
      <c r="F10" s="217" t="s">
        <v>2</v>
      </c>
      <c r="G10" s="329" t="s">
        <v>30</v>
      </c>
      <c r="H10" s="329"/>
      <c r="I10" s="329"/>
      <c r="J10" s="330"/>
      <c r="K10" s="66"/>
      <c r="M10" s="98"/>
    </row>
    <row r="11" spans="1:13" s="67" customFormat="1" x14ac:dyDescent="0.2">
      <c r="A11" s="169">
        <v>1</v>
      </c>
      <c r="B11" s="219"/>
      <c r="C11" s="146"/>
      <c r="D11" s="147" t="s">
        <v>38</v>
      </c>
      <c r="E11" s="148"/>
      <c r="F11" s="149"/>
      <c r="G11" s="326"/>
      <c r="H11" s="326"/>
      <c r="I11" s="326"/>
      <c r="J11" s="327"/>
      <c r="K11" s="66"/>
      <c r="M11" s="98"/>
    </row>
    <row r="12" spans="1:13" s="67" customFormat="1" ht="88.5" customHeight="1" x14ac:dyDescent="0.2">
      <c r="A12" s="150" t="s">
        <v>28</v>
      </c>
      <c r="B12" s="156" t="s">
        <v>104</v>
      </c>
      <c r="C12" s="151" t="s">
        <v>105</v>
      </c>
      <c r="D12" s="152" t="s">
        <v>106</v>
      </c>
      <c r="E12" s="153" t="s">
        <v>41</v>
      </c>
      <c r="F12" s="154">
        <v>1</v>
      </c>
      <c r="G12" s="324">
        <v>1</v>
      </c>
      <c r="H12" s="324"/>
      <c r="I12" s="324"/>
      <c r="J12" s="325"/>
      <c r="K12" s="66"/>
      <c r="M12" s="98"/>
    </row>
    <row r="13" spans="1:13" s="185" customFormat="1" ht="33.75" customHeight="1" x14ac:dyDescent="0.2">
      <c r="A13" s="182" t="s">
        <v>152</v>
      </c>
      <c r="B13" s="161" t="s">
        <v>104</v>
      </c>
      <c r="C13" s="183" t="s">
        <v>195</v>
      </c>
      <c r="D13" s="168" t="s">
        <v>196</v>
      </c>
      <c r="E13" s="164" t="s">
        <v>41</v>
      </c>
      <c r="F13" s="165">
        <v>1</v>
      </c>
      <c r="G13" s="345">
        <v>1</v>
      </c>
      <c r="H13" s="345"/>
      <c r="I13" s="345"/>
      <c r="J13" s="346"/>
      <c r="K13" s="184"/>
      <c r="M13" s="186"/>
    </row>
    <row r="14" spans="1:13" s="67" customFormat="1" ht="25.5" x14ac:dyDescent="0.2">
      <c r="A14" s="150" t="s">
        <v>107</v>
      </c>
      <c r="B14" s="156" t="s">
        <v>104</v>
      </c>
      <c r="C14" s="155" t="s">
        <v>112</v>
      </c>
      <c r="D14" s="152" t="s">
        <v>113</v>
      </c>
      <c r="E14" s="153" t="s">
        <v>114</v>
      </c>
      <c r="F14" s="154">
        <v>3</v>
      </c>
      <c r="G14" s="324">
        <v>3</v>
      </c>
      <c r="H14" s="324"/>
      <c r="I14" s="324"/>
      <c r="J14" s="325"/>
      <c r="K14" s="66"/>
      <c r="M14" s="98"/>
    </row>
    <row r="15" spans="1:13" s="67" customFormat="1" ht="45.75" customHeight="1" x14ac:dyDescent="0.2">
      <c r="A15" s="150" t="s">
        <v>108</v>
      </c>
      <c r="B15" s="156" t="s">
        <v>87</v>
      </c>
      <c r="C15" s="151" t="s">
        <v>116</v>
      </c>
      <c r="D15" s="152" t="s">
        <v>117</v>
      </c>
      <c r="E15" s="153" t="s">
        <v>32</v>
      </c>
      <c r="F15" s="154">
        <v>10</v>
      </c>
      <c r="G15" s="322" t="s">
        <v>146</v>
      </c>
      <c r="H15" s="324"/>
      <c r="I15" s="324"/>
      <c r="J15" s="325"/>
      <c r="K15" s="66"/>
      <c r="M15" s="98"/>
    </row>
    <row r="16" spans="1:13" s="67" customFormat="1" ht="29.25" customHeight="1" x14ac:dyDescent="0.2">
      <c r="A16" s="150" t="s">
        <v>115</v>
      </c>
      <c r="B16" s="156" t="s">
        <v>104</v>
      </c>
      <c r="C16" s="151" t="s">
        <v>109</v>
      </c>
      <c r="D16" s="152" t="s">
        <v>110</v>
      </c>
      <c r="E16" s="153" t="s">
        <v>31</v>
      </c>
      <c r="F16" s="154">
        <v>111.31</v>
      </c>
      <c r="G16" s="322" t="s">
        <v>167</v>
      </c>
      <c r="H16" s="322"/>
      <c r="I16" s="322"/>
      <c r="J16" s="323"/>
      <c r="K16" s="66"/>
      <c r="M16" s="98"/>
    </row>
    <row r="17" spans="1:13" s="67" customFormat="1" x14ac:dyDescent="0.2">
      <c r="A17" s="169">
        <v>2</v>
      </c>
      <c r="B17" s="219"/>
      <c r="C17" s="146"/>
      <c r="D17" s="147" t="s">
        <v>168</v>
      </c>
      <c r="E17" s="148"/>
      <c r="F17" s="149"/>
      <c r="G17" s="318"/>
      <c r="H17" s="318"/>
      <c r="I17" s="318"/>
      <c r="J17" s="319"/>
      <c r="K17" s="66"/>
      <c r="M17" s="98"/>
    </row>
    <row r="18" spans="1:13" s="67" customFormat="1" ht="24.75" customHeight="1" x14ac:dyDescent="0.2">
      <c r="A18" s="150" t="s">
        <v>158</v>
      </c>
      <c r="B18" s="156" t="s">
        <v>104</v>
      </c>
      <c r="C18" s="151" t="s">
        <v>169</v>
      </c>
      <c r="D18" s="157" t="s">
        <v>170</v>
      </c>
      <c r="E18" s="153" t="s">
        <v>118</v>
      </c>
      <c r="F18" s="154">
        <v>32</v>
      </c>
      <c r="G18" s="322" t="s">
        <v>250</v>
      </c>
      <c r="H18" s="322"/>
      <c r="I18" s="322"/>
      <c r="J18" s="323"/>
      <c r="K18" s="66"/>
      <c r="M18" s="98"/>
    </row>
    <row r="19" spans="1:13" s="67" customFormat="1" ht="32.25" customHeight="1" x14ac:dyDescent="0.2">
      <c r="A19" s="150" t="s">
        <v>159</v>
      </c>
      <c r="B19" s="156" t="s">
        <v>104</v>
      </c>
      <c r="C19" s="158" t="s">
        <v>172</v>
      </c>
      <c r="D19" s="157" t="s">
        <v>171</v>
      </c>
      <c r="E19" s="153" t="s">
        <v>31</v>
      </c>
      <c r="F19" s="154">
        <v>177</v>
      </c>
      <c r="G19" s="322" t="s">
        <v>251</v>
      </c>
      <c r="H19" s="322"/>
      <c r="I19" s="322"/>
      <c r="J19" s="323"/>
      <c r="K19" s="66"/>
      <c r="M19" s="98"/>
    </row>
    <row r="20" spans="1:13" s="67" customFormat="1" ht="32.25" customHeight="1" x14ac:dyDescent="0.2">
      <c r="A20" s="150" t="s">
        <v>212</v>
      </c>
      <c r="B20" s="156" t="s">
        <v>120</v>
      </c>
      <c r="C20" s="166" t="s">
        <v>79</v>
      </c>
      <c r="D20" s="157" t="s">
        <v>211</v>
      </c>
      <c r="E20" s="153" t="s">
        <v>41</v>
      </c>
      <c r="F20" s="154">
        <v>3</v>
      </c>
      <c r="G20" s="347">
        <v>3</v>
      </c>
      <c r="H20" s="348"/>
      <c r="I20" s="348"/>
      <c r="J20" s="349"/>
      <c r="K20" s="66"/>
      <c r="M20" s="98"/>
    </row>
    <row r="21" spans="1:13" s="67" customFormat="1" x14ac:dyDescent="0.2">
      <c r="A21" s="169">
        <v>3</v>
      </c>
      <c r="B21" s="219"/>
      <c r="C21" s="146"/>
      <c r="D21" s="147" t="s">
        <v>213</v>
      </c>
      <c r="E21" s="148"/>
      <c r="F21" s="149"/>
      <c r="G21" s="318"/>
      <c r="H21" s="318"/>
      <c r="I21" s="318"/>
      <c r="J21" s="319"/>
      <c r="K21" s="66"/>
      <c r="M21" s="98"/>
    </row>
    <row r="22" spans="1:13" s="67" customFormat="1" ht="32.25" customHeight="1" x14ac:dyDescent="0.2">
      <c r="A22" s="150" t="s">
        <v>160</v>
      </c>
      <c r="B22" s="156" t="s">
        <v>104</v>
      </c>
      <c r="C22" s="151" t="s">
        <v>214</v>
      </c>
      <c r="D22" s="167" t="s">
        <v>215</v>
      </c>
      <c r="E22" s="153" t="s">
        <v>118</v>
      </c>
      <c r="F22" s="154">
        <v>6.6</v>
      </c>
      <c r="G22" s="322" t="s">
        <v>254</v>
      </c>
      <c r="H22" s="322"/>
      <c r="I22" s="322"/>
      <c r="J22" s="323"/>
      <c r="K22" s="66"/>
      <c r="M22" s="98"/>
    </row>
    <row r="23" spans="1:13" s="67" customFormat="1" ht="33.75" customHeight="1" x14ac:dyDescent="0.2">
      <c r="A23" s="150" t="s">
        <v>185</v>
      </c>
      <c r="B23" s="156" t="s">
        <v>104</v>
      </c>
      <c r="C23" s="151" t="s">
        <v>216</v>
      </c>
      <c r="D23" s="157" t="s">
        <v>217</v>
      </c>
      <c r="E23" s="153" t="s">
        <v>118</v>
      </c>
      <c r="F23" s="154">
        <v>6.6</v>
      </c>
      <c r="G23" s="322" t="s">
        <v>254</v>
      </c>
      <c r="H23" s="322"/>
      <c r="I23" s="322"/>
      <c r="J23" s="323"/>
      <c r="K23" s="66"/>
      <c r="M23" s="98"/>
    </row>
    <row r="24" spans="1:13" s="67" customFormat="1" ht="49.5" customHeight="1" x14ac:dyDescent="0.2">
      <c r="A24" s="150" t="s">
        <v>186</v>
      </c>
      <c r="B24" s="156" t="s">
        <v>104</v>
      </c>
      <c r="C24" s="151" t="s">
        <v>218</v>
      </c>
      <c r="D24" s="157" t="s">
        <v>219</v>
      </c>
      <c r="E24" s="153" t="s">
        <v>220</v>
      </c>
      <c r="F24" s="154">
        <v>256.05</v>
      </c>
      <c r="G24" s="322" t="s">
        <v>285</v>
      </c>
      <c r="H24" s="322"/>
      <c r="I24" s="322"/>
      <c r="J24" s="323"/>
      <c r="K24" s="66"/>
      <c r="M24" s="98"/>
    </row>
    <row r="25" spans="1:13" s="67" customFormat="1" x14ac:dyDescent="0.2">
      <c r="A25" s="169">
        <v>4</v>
      </c>
      <c r="B25" s="219"/>
      <c r="C25" s="146"/>
      <c r="D25" s="147" t="s">
        <v>150</v>
      </c>
      <c r="E25" s="148"/>
      <c r="F25" s="149"/>
      <c r="G25" s="318"/>
      <c r="H25" s="318"/>
      <c r="I25" s="318"/>
      <c r="J25" s="319"/>
      <c r="K25" s="66"/>
      <c r="M25" s="98"/>
    </row>
    <row r="26" spans="1:13" s="67" customFormat="1" ht="65.25" customHeight="1" x14ac:dyDescent="0.2">
      <c r="A26" s="150" t="s">
        <v>161</v>
      </c>
      <c r="B26" s="156" t="s">
        <v>104</v>
      </c>
      <c r="C26" s="151" t="s">
        <v>111</v>
      </c>
      <c r="D26" s="152" t="s">
        <v>143</v>
      </c>
      <c r="E26" s="159" t="s">
        <v>32</v>
      </c>
      <c r="F26" s="160">
        <v>2.25</v>
      </c>
      <c r="G26" s="322" t="s">
        <v>249</v>
      </c>
      <c r="H26" s="322"/>
      <c r="I26" s="322"/>
      <c r="J26" s="323"/>
      <c r="K26" s="66"/>
      <c r="M26" s="98"/>
    </row>
    <row r="27" spans="1:13" s="67" customFormat="1" ht="49.5" customHeight="1" x14ac:dyDescent="0.2">
      <c r="A27" s="150" t="s">
        <v>162</v>
      </c>
      <c r="B27" s="156" t="s">
        <v>87</v>
      </c>
      <c r="C27" s="151" t="s">
        <v>174</v>
      </c>
      <c r="D27" s="157" t="s">
        <v>175</v>
      </c>
      <c r="E27" s="153" t="s">
        <v>32</v>
      </c>
      <c r="F27" s="154">
        <v>152.81</v>
      </c>
      <c r="G27" s="322" t="s">
        <v>252</v>
      </c>
      <c r="H27" s="322"/>
      <c r="I27" s="322"/>
      <c r="J27" s="323"/>
      <c r="K27" s="66"/>
      <c r="M27" s="98"/>
    </row>
    <row r="28" spans="1:13" s="67" customFormat="1" ht="53.25" customHeight="1" x14ac:dyDescent="0.2">
      <c r="A28" s="150" t="s">
        <v>173</v>
      </c>
      <c r="B28" s="161" t="s">
        <v>87</v>
      </c>
      <c r="C28" s="162" t="s">
        <v>177</v>
      </c>
      <c r="D28" s="163" t="s">
        <v>178</v>
      </c>
      <c r="E28" s="164" t="s">
        <v>32</v>
      </c>
      <c r="F28" s="165">
        <v>274.18</v>
      </c>
      <c r="G28" s="322" t="s">
        <v>253</v>
      </c>
      <c r="H28" s="322"/>
      <c r="I28" s="322"/>
      <c r="J28" s="323"/>
      <c r="K28" s="66"/>
      <c r="M28" s="98"/>
    </row>
    <row r="29" spans="1:13" s="67" customFormat="1" x14ac:dyDescent="0.2">
      <c r="A29" s="169">
        <v>4</v>
      </c>
      <c r="B29" s="219"/>
      <c r="C29" s="146"/>
      <c r="D29" s="147" t="s">
        <v>149</v>
      </c>
      <c r="E29" s="148"/>
      <c r="F29" s="149"/>
      <c r="G29" s="318"/>
      <c r="H29" s="318"/>
      <c r="I29" s="318"/>
      <c r="J29" s="319"/>
      <c r="K29" s="66"/>
      <c r="M29" s="98"/>
    </row>
    <row r="30" spans="1:13" s="67" customFormat="1" ht="40.5" customHeight="1" x14ac:dyDescent="0.2">
      <c r="A30" s="150" t="s">
        <v>161</v>
      </c>
      <c r="B30" s="156" t="s">
        <v>104</v>
      </c>
      <c r="C30" s="151" t="s">
        <v>148</v>
      </c>
      <c r="D30" s="152" t="s">
        <v>147</v>
      </c>
      <c r="E30" s="153" t="s">
        <v>32</v>
      </c>
      <c r="F30" s="160">
        <v>150.82</v>
      </c>
      <c r="G30" s="322" t="s">
        <v>189</v>
      </c>
      <c r="H30" s="324"/>
      <c r="I30" s="324"/>
      <c r="J30" s="325"/>
      <c r="K30" s="66"/>
      <c r="M30" s="98"/>
    </row>
    <row r="31" spans="1:13" s="67" customFormat="1" ht="45.75" customHeight="1" x14ac:dyDescent="0.2">
      <c r="A31" s="150" t="s">
        <v>162</v>
      </c>
      <c r="B31" s="156" t="s">
        <v>104</v>
      </c>
      <c r="C31" s="151" t="s">
        <v>180</v>
      </c>
      <c r="D31" s="152" t="s">
        <v>179</v>
      </c>
      <c r="E31" s="153" t="s">
        <v>31</v>
      </c>
      <c r="F31" s="160">
        <v>86.98</v>
      </c>
      <c r="G31" s="322" t="s">
        <v>255</v>
      </c>
      <c r="H31" s="324"/>
      <c r="I31" s="324"/>
      <c r="J31" s="325"/>
      <c r="K31" s="66"/>
      <c r="M31" s="98"/>
    </row>
    <row r="32" spans="1:13" s="67" customFormat="1" ht="29.25" customHeight="1" x14ac:dyDescent="0.2">
      <c r="A32" s="150" t="s">
        <v>173</v>
      </c>
      <c r="B32" s="156" t="s">
        <v>104</v>
      </c>
      <c r="C32" s="151" t="s">
        <v>182</v>
      </c>
      <c r="D32" s="152" t="s">
        <v>181</v>
      </c>
      <c r="E32" s="153" t="s">
        <v>32</v>
      </c>
      <c r="F32" s="160">
        <v>55.52</v>
      </c>
      <c r="G32" s="322" t="s">
        <v>188</v>
      </c>
      <c r="H32" s="324"/>
      <c r="I32" s="324"/>
      <c r="J32" s="325"/>
      <c r="K32" s="66"/>
      <c r="M32" s="98"/>
    </row>
    <row r="33" spans="1:13" s="67" customFormat="1" ht="44.25" customHeight="1" x14ac:dyDescent="0.2">
      <c r="A33" s="150" t="s">
        <v>176</v>
      </c>
      <c r="B33" s="156" t="s">
        <v>104</v>
      </c>
      <c r="C33" s="151" t="s">
        <v>184</v>
      </c>
      <c r="D33" s="152" t="s">
        <v>183</v>
      </c>
      <c r="E33" s="153" t="s">
        <v>32</v>
      </c>
      <c r="F33" s="160">
        <v>160</v>
      </c>
      <c r="G33" s="322" t="s">
        <v>256</v>
      </c>
      <c r="H33" s="324"/>
      <c r="I33" s="324"/>
      <c r="J33" s="325"/>
      <c r="K33" s="66"/>
      <c r="M33" s="98"/>
    </row>
    <row r="34" spans="1:13" s="67" customFormat="1" x14ac:dyDescent="0.2">
      <c r="A34" s="169">
        <v>6</v>
      </c>
      <c r="B34" s="219"/>
      <c r="C34" s="146"/>
      <c r="D34" s="147" t="s">
        <v>221</v>
      </c>
      <c r="E34" s="148"/>
      <c r="F34" s="149"/>
      <c r="G34" s="318"/>
      <c r="H34" s="318"/>
      <c r="I34" s="318"/>
      <c r="J34" s="319"/>
      <c r="K34" s="66"/>
      <c r="M34" s="98"/>
    </row>
    <row r="35" spans="1:13" s="67" customFormat="1" ht="44.25" customHeight="1" x14ac:dyDescent="0.2">
      <c r="A35" s="197" t="s">
        <v>164</v>
      </c>
      <c r="B35" s="198" t="s">
        <v>104</v>
      </c>
      <c r="C35" s="208" t="s">
        <v>222</v>
      </c>
      <c r="D35" s="209" t="s">
        <v>223</v>
      </c>
      <c r="E35" s="198" t="s">
        <v>31</v>
      </c>
      <c r="F35" s="201">
        <v>250</v>
      </c>
      <c r="G35" s="322" t="s">
        <v>257</v>
      </c>
      <c r="H35" s="322"/>
      <c r="I35" s="322"/>
      <c r="J35" s="323"/>
      <c r="K35" s="66"/>
      <c r="M35" s="98"/>
    </row>
    <row r="36" spans="1:13" s="67" customFormat="1" ht="44.25" customHeight="1" x14ac:dyDescent="0.2">
      <c r="A36" s="197" t="s">
        <v>234</v>
      </c>
      <c r="B36" s="198" t="s">
        <v>104</v>
      </c>
      <c r="C36" s="208" t="s">
        <v>224</v>
      </c>
      <c r="D36" s="209" t="s">
        <v>225</v>
      </c>
      <c r="E36" s="198" t="s">
        <v>41</v>
      </c>
      <c r="F36" s="201">
        <v>12</v>
      </c>
      <c r="G36" s="322">
        <v>12</v>
      </c>
      <c r="H36" s="322"/>
      <c r="I36" s="322"/>
      <c r="J36" s="323"/>
      <c r="K36" s="66"/>
      <c r="M36" s="98"/>
    </row>
    <row r="37" spans="1:13" s="67" customFormat="1" ht="44.25" customHeight="1" x14ac:dyDescent="0.2">
      <c r="A37" s="197" t="s">
        <v>235</v>
      </c>
      <c r="B37" s="198" t="s">
        <v>104</v>
      </c>
      <c r="C37" s="208" t="s">
        <v>226</v>
      </c>
      <c r="D37" s="209" t="s">
        <v>227</v>
      </c>
      <c r="E37" s="198" t="s">
        <v>31</v>
      </c>
      <c r="F37" s="201">
        <v>103</v>
      </c>
      <c r="G37" s="322" t="s">
        <v>258</v>
      </c>
      <c r="H37" s="322"/>
      <c r="I37" s="322"/>
      <c r="J37" s="323"/>
      <c r="K37" s="66"/>
      <c r="M37" s="98"/>
    </row>
    <row r="38" spans="1:13" s="67" customFormat="1" ht="84.75" customHeight="1" x14ac:dyDescent="0.2">
      <c r="A38" s="197" t="s">
        <v>236</v>
      </c>
      <c r="B38" s="198" t="s">
        <v>120</v>
      </c>
      <c r="C38" s="210" t="s">
        <v>91</v>
      </c>
      <c r="D38" s="209" t="s">
        <v>228</v>
      </c>
      <c r="E38" s="198" t="s">
        <v>41</v>
      </c>
      <c r="F38" s="201">
        <v>8</v>
      </c>
      <c r="G38" s="322">
        <v>8</v>
      </c>
      <c r="H38" s="322"/>
      <c r="I38" s="322"/>
      <c r="J38" s="323"/>
      <c r="K38" s="66"/>
      <c r="M38" s="98"/>
    </row>
    <row r="39" spans="1:13" s="67" customFormat="1" ht="44.25" customHeight="1" x14ac:dyDescent="0.2">
      <c r="A39" s="197" t="s">
        <v>237</v>
      </c>
      <c r="B39" s="198" t="s">
        <v>120</v>
      </c>
      <c r="C39" s="210" t="s">
        <v>96</v>
      </c>
      <c r="D39" s="209" t="s">
        <v>229</v>
      </c>
      <c r="E39" s="198" t="s">
        <v>41</v>
      </c>
      <c r="F39" s="201">
        <v>1</v>
      </c>
      <c r="G39" s="322">
        <v>1</v>
      </c>
      <c r="H39" s="322"/>
      <c r="I39" s="322"/>
      <c r="J39" s="323"/>
      <c r="K39" s="66"/>
      <c r="M39" s="98"/>
    </row>
    <row r="40" spans="1:13" s="67" customFormat="1" ht="49.5" customHeight="1" x14ac:dyDescent="0.2">
      <c r="A40" s="197" t="s">
        <v>238</v>
      </c>
      <c r="B40" s="198" t="s">
        <v>104</v>
      </c>
      <c r="C40" s="208" t="s">
        <v>230</v>
      </c>
      <c r="D40" s="209" t="s">
        <v>231</v>
      </c>
      <c r="E40" s="198" t="s">
        <v>41</v>
      </c>
      <c r="F40" s="201">
        <v>8</v>
      </c>
      <c r="G40" s="322">
        <v>8</v>
      </c>
      <c r="H40" s="322"/>
      <c r="I40" s="322"/>
      <c r="J40" s="323"/>
      <c r="K40" s="66"/>
      <c r="M40" s="98"/>
    </row>
    <row r="41" spans="1:13" s="67" customFormat="1" x14ac:dyDescent="0.2">
      <c r="A41" s="169">
        <v>7</v>
      </c>
      <c r="B41" s="219"/>
      <c r="C41" s="146"/>
      <c r="D41" s="147" t="s">
        <v>39</v>
      </c>
      <c r="E41" s="148"/>
      <c r="F41" s="149"/>
      <c r="G41" s="318"/>
      <c r="H41" s="318"/>
      <c r="I41" s="318"/>
      <c r="J41" s="319"/>
      <c r="K41" s="66"/>
      <c r="M41" s="98"/>
    </row>
    <row r="42" spans="1:13" s="67" customFormat="1" ht="73.5" customHeight="1" x14ac:dyDescent="0.2">
      <c r="A42" s="150" t="s">
        <v>165</v>
      </c>
      <c r="B42" s="156" t="s">
        <v>104</v>
      </c>
      <c r="C42" s="151" t="s">
        <v>119</v>
      </c>
      <c r="D42" s="157" t="s">
        <v>156</v>
      </c>
      <c r="E42" s="159" t="s">
        <v>31</v>
      </c>
      <c r="F42" s="160">
        <v>223.19</v>
      </c>
      <c r="G42" s="322" t="s">
        <v>259</v>
      </c>
      <c r="H42" s="322"/>
      <c r="I42" s="322"/>
      <c r="J42" s="323"/>
      <c r="K42" s="66"/>
      <c r="M42" s="98"/>
    </row>
    <row r="43" spans="1:13" s="67" customFormat="1" ht="49.5" customHeight="1" x14ac:dyDescent="0.2">
      <c r="A43" s="150" t="s">
        <v>166</v>
      </c>
      <c r="B43" s="156" t="s">
        <v>104</v>
      </c>
      <c r="C43" s="151" t="s">
        <v>124</v>
      </c>
      <c r="D43" s="152" t="s">
        <v>123</v>
      </c>
      <c r="E43" s="159" t="s">
        <v>41</v>
      </c>
      <c r="F43" s="160">
        <v>3</v>
      </c>
      <c r="G43" s="322">
        <v>3</v>
      </c>
      <c r="H43" s="322"/>
      <c r="I43" s="322"/>
      <c r="J43" s="323"/>
      <c r="K43" s="66"/>
      <c r="M43" s="98"/>
    </row>
    <row r="44" spans="1:13" s="67" customFormat="1" x14ac:dyDescent="0.2">
      <c r="A44" s="169">
        <v>6</v>
      </c>
      <c r="B44" s="219"/>
      <c r="C44" s="146"/>
      <c r="D44" s="147" t="s">
        <v>40</v>
      </c>
      <c r="E44" s="148"/>
      <c r="F44" s="149"/>
      <c r="G44" s="326"/>
      <c r="H44" s="326"/>
      <c r="I44" s="326"/>
      <c r="J44" s="327"/>
      <c r="K44" s="66"/>
      <c r="M44" s="98"/>
    </row>
    <row r="45" spans="1:13" s="67" customFormat="1" ht="59.25" customHeight="1" x14ac:dyDescent="0.2">
      <c r="A45" s="150" t="s">
        <v>164</v>
      </c>
      <c r="B45" s="156" t="s">
        <v>104</v>
      </c>
      <c r="C45" s="156" t="s">
        <v>154</v>
      </c>
      <c r="D45" s="167" t="s">
        <v>155</v>
      </c>
      <c r="E45" s="153" t="s">
        <v>41</v>
      </c>
      <c r="F45" s="154">
        <v>8</v>
      </c>
      <c r="G45" s="322">
        <v>8</v>
      </c>
      <c r="H45" s="324"/>
      <c r="I45" s="324"/>
      <c r="J45" s="325"/>
      <c r="K45" s="66"/>
      <c r="M45" s="98"/>
    </row>
    <row r="46" spans="1:13" s="67" customFormat="1" x14ac:dyDescent="0.2">
      <c r="A46" s="169">
        <v>9</v>
      </c>
      <c r="B46" s="219"/>
      <c r="C46" s="146"/>
      <c r="D46" s="147" t="s">
        <v>199</v>
      </c>
      <c r="E46" s="148"/>
      <c r="F46" s="149"/>
      <c r="G46" s="326"/>
      <c r="H46" s="326"/>
      <c r="I46" s="326"/>
      <c r="J46" s="327"/>
      <c r="K46" s="66"/>
      <c r="M46" s="98"/>
    </row>
    <row r="47" spans="1:13" s="67" customFormat="1" ht="59.25" customHeight="1" x14ac:dyDescent="0.2">
      <c r="A47" s="197" t="s">
        <v>204</v>
      </c>
      <c r="B47" s="198" t="s">
        <v>104</v>
      </c>
      <c r="C47" s="199" t="s">
        <v>201</v>
      </c>
      <c r="D47" s="200" t="s">
        <v>200</v>
      </c>
      <c r="E47" s="198" t="s">
        <v>32</v>
      </c>
      <c r="F47" s="201">
        <v>28</v>
      </c>
      <c r="G47" s="322" t="s">
        <v>260</v>
      </c>
      <c r="H47" s="322"/>
      <c r="I47" s="322"/>
      <c r="J47" s="323"/>
      <c r="K47" s="66"/>
      <c r="M47" s="98"/>
    </row>
    <row r="48" spans="1:13" s="67" customFormat="1" x14ac:dyDescent="0.2">
      <c r="A48" s="169">
        <v>7</v>
      </c>
      <c r="B48" s="219"/>
      <c r="C48" s="146"/>
      <c r="D48" s="147" t="s">
        <v>151</v>
      </c>
      <c r="E48" s="148"/>
      <c r="F48" s="149"/>
      <c r="G48" s="318"/>
      <c r="H48" s="318"/>
      <c r="I48" s="318"/>
      <c r="J48" s="319"/>
      <c r="K48" s="66"/>
      <c r="M48" s="98"/>
    </row>
    <row r="49" spans="1:13" s="67" customFormat="1" ht="15.75" customHeight="1" x14ac:dyDescent="0.2">
      <c r="A49" s="150" t="s">
        <v>239</v>
      </c>
      <c r="B49" s="156" t="s">
        <v>120</v>
      </c>
      <c r="C49" s="151" t="s">
        <v>98</v>
      </c>
      <c r="D49" s="152" t="s">
        <v>142</v>
      </c>
      <c r="E49" s="159" t="s">
        <v>41</v>
      </c>
      <c r="F49" s="160">
        <v>2</v>
      </c>
      <c r="G49" s="324">
        <v>2</v>
      </c>
      <c r="H49" s="324"/>
      <c r="I49" s="324"/>
      <c r="J49" s="325"/>
      <c r="K49" s="66"/>
      <c r="M49" s="98"/>
    </row>
    <row r="50" spans="1:13" s="67" customFormat="1" x14ac:dyDescent="0.2">
      <c r="A50" s="150" t="s">
        <v>240</v>
      </c>
      <c r="B50" s="156" t="s">
        <v>120</v>
      </c>
      <c r="C50" s="151" t="s">
        <v>99</v>
      </c>
      <c r="D50" s="152" t="s">
        <v>125</v>
      </c>
      <c r="E50" s="159" t="s">
        <v>41</v>
      </c>
      <c r="F50" s="160">
        <v>1</v>
      </c>
      <c r="G50" s="324">
        <v>1</v>
      </c>
      <c r="H50" s="324"/>
      <c r="I50" s="324"/>
      <c r="J50" s="325"/>
      <c r="K50" s="66"/>
      <c r="M50" s="98"/>
    </row>
    <row r="51" spans="1:13" s="67" customFormat="1" x14ac:dyDescent="0.2">
      <c r="A51" s="150" t="s">
        <v>241</v>
      </c>
      <c r="B51" s="156" t="s">
        <v>120</v>
      </c>
      <c r="C51" s="151" t="s">
        <v>100</v>
      </c>
      <c r="D51" s="152" t="s">
        <v>135</v>
      </c>
      <c r="E51" s="159" t="s">
        <v>41</v>
      </c>
      <c r="F51" s="160">
        <v>2</v>
      </c>
      <c r="G51" s="324">
        <v>2</v>
      </c>
      <c r="H51" s="324"/>
      <c r="I51" s="324"/>
      <c r="J51" s="325"/>
      <c r="K51" s="66"/>
      <c r="M51" s="98"/>
    </row>
    <row r="52" spans="1:13" s="67" customFormat="1" x14ac:dyDescent="0.2">
      <c r="A52" s="150" t="s">
        <v>242</v>
      </c>
      <c r="B52" s="161" t="s">
        <v>120</v>
      </c>
      <c r="C52" s="151" t="s">
        <v>101</v>
      </c>
      <c r="D52" s="168" t="s">
        <v>157</v>
      </c>
      <c r="E52" s="164" t="s">
        <v>41</v>
      </c>
      <c r="F52" s="165">
        <v>1</v>
      </c>
      <c r="G52" s="324">
        <v>1</v>
      </c>
      <c r="H52" s="324"/>
      <c r="I52" s="324"/>
      <c r="J52" s="325"/>
      <c r="K52" s="66"/>
      <c r="M52" s="98"/>
    </row>
    <row r="53" spans="1:13" s="67" customFormat="1" x14ac:dyDescent="0.2">
      <c r="A53" s="150" t="s">
        <v>243</v>
      </c>
      <c r="B53" s="156" t="s">
        <v>120</v>
      </c>
      <c r="C53" s="151" t="s">
        <v>102</v>
      </c>
      <c r="D53" s="157" t="s">
        <v>126</v>
      </c>
      <c r="E53" s="153" t="s">
        <v>41</v>
      </c>
      <c r="F53" s="154">
        <v>1</v>
      </c>
      <c r="G53" s="322">
        <v>1</v>
      </c>
      <c r="H53" s="324"/>
      <c r="I53" s="324"/>
      <c r="J53" s="325"/>
      <c r="K53" s="66"/>
      <c r="M53" s="98"/>
    </row>
    <row r="54" spans="1:13" s="67" customFormat="1" x14ac:dyDescent="0.2">
      <c r="A54" s="150" t="s">
        <v>244</v>
      </c>
      <c r="B54" s="161" t="s">
        <v>120</v>
      </c>
      <c r="C54" s="151" t="s">
        <v>144</v>
      </c>
      <c r="D54" s="168" t="s">
        <v>202</v>
      </c>
      <c r="E54" s="153" t="s">
        <v>41</v>
      </c>
      <c r="F54" s="154">
        <v>3</v>
      </c>
      <c r="G54" s="322">
        <v>3</v>
      </c>
      <c r="H54" s="324"/>
      <c r="I54" s="324"/>
      <c r="J54" s="325"/>
      <c r="K54" s="66"/>
      <c r="M54" s="98"/>
    </row>
    <row r="55" spans="1:13" s="196" customFormat="1" x14ac:dyDescent="0.2">
      <c r="A55" s="169">
        <v>11</v>
      </c>
      <c r="B55" s="219"/>
      <c r="C55" s="146"/>
      <c r="D55" s="195" t="s">
        <v>203</v>
      </c>
      <c r="E55" s="219"/>
      <c r="F55" s="149"/>
      <c r="G55" s="318">
        <f>SUM(I56:I58)</f>
        <v>0</v>
      </c>
      <c r="H55" s="318"/>
      <c r="I55" s="318"/>
      <c r="J55" s="319"/>
    </row>
    <row r="56" spans="1:13" s="67" customFormat="1" ht="81.75" customHeight="1" x14ac:dyDescent="0.2">
      <c r="A56" s="197" t="s">
        <v>245</v>
      </c>
      <c r="B56" s="198" t="s">
        <v>104</v>
      </c>
      <c r="C56" s="199" t="s">
        <v>205</v>
      </c>
      <c r="D56" s="200" t="s">
        <v>206</v>
      </c>
      <c r="E56" s="198" t="s">
        <v>41</v>
      </c>
      <c r="F56" s="211">
        <v>1</v>
      </c>
      <c r="G56" s="315">
        <v>1</v>
      </c>
      <c r="H56" s="315"/>
      <c r="I56" s="315"/>
      <c r="J56" s="316"/>
      <c r="K56" s="66"/>
      <c r="M56" s="98"/>
    </row>
    <row r="57" spans="1:13" ht="94.5" customHeight="1" x14ac:dyDescent="0.2">
      <c r="A57" s="197" t="s">
        <v>246</v>
      </c>
      <c r="B57" s="198" t="s">
        <v>104</v>
      </c>
      <c r="C57" s="198" t="s">
        <v>207</v>
      </c>
      <c r="D57" s="200" t="s">
        <v>208</v>
      </c>
      <c r="E57" s="198" t="s">
        <v>41</v>
      </c>
      <c r="F57" s="211">
        <v>1</v>
      </c>
      <c r="G57" s="315">
        <v>1</v>
      </c>
      <c r="H57" s="315"/>
      <c r="I57" s="315"/>
      <c r="J57" s="316"/>
    </row>
    <row r="58" spans="1:13" ht="88.5" customHeight="1" x14ac:dyDescent="0.2">
      <c r="A58" s="197" t="s">
        <v>247</v>
      </c>
      <c r="B58" s="198" t="s">
        <v>104</v>
      </c>
      <c r="C58" s="198" t="s">
        <v>209</v>
      </c>
      <c r="D58" s="200" t="s">
        <v>210</v>
      </c>
      <c r="E58" s="198" t="s">
        <v>41</v>
      </c>
      <c r="F58" s="211">
        <v>1</v>
      </c>
      <c r="G58" s="315">
        <v>1</v>
      </c>
      <c r="H58" s="315"/>
      <c r="I58" s="315"/>
      <c r="J58" s="316"/>
    </row>
    <row r="59" spans="1:13" s="17" customFormat="1" x14ac:dyDescent="0.2">
      <c r="A59" s="169">
        <v>12</v>
      </c>
      <c r="B59" s="317"/>
      <c r="C59" s="317"/>
      <c r="D59" s="147" t="s">
        <v>42</v>
      </c>
      <c r="E59" s="148"/>
      <c r="F59" s="149"/>
      <c r="G59" s="318">
        <f>SUM(I65)</f>
        <v>0</v>
      </c>
      <c r="H59" s="318"/>
      <c r="I59" s="318"/>
      <c r="J59" s="319"/>
    </row>
    <row r="60" spans="1:13" s="17" customFormat="1" ht="15.75" thickBot="1" x14ac:dyDescent="0.25">
      <c r="A60" s="176" t="s">
        <v>248</v>
      </c>
      <c r="B60" s="187" t="s">
        <v>120</v>
      </c>
      <c r="C60" s="177" t="s">
        <v>145</v>
      </c>
      <c r="D60" s="223" t="s">
        <v>288</v>
      </c>
      <c r="E60" s="178" t="s">
        <v>32</v>
      </c>
      <c r="F60" s="179">
        <v>698.18</v>
      </c>
      <c r="G60" s="320" t="s">
        <v>190</v>
      </c>
      <c r="H60" s="320"/>
      <c r="I60" s="320"/>
      <c r="J60" s="321"/>
    </row>
    <row r="61" spans="1:13" s="17" customFormat="1" x14ac:dyDescent="0.2">
      <c r="A61" s="226"/>
      <c r="B61" s="213"/>
      <c r="C61" s="213"/>
      <c r="D61" s="214"/>
      <c r="E61" s="215"/>
      <c r="F61" s="216"/>
      <c r="G61" s="216"/>
      <c r="H61" s="216"/>
      <c r="I61" s="216"/>
      <c r="J61" s="227"/>
    </row>
    <row r="62" spans="1:13" s="17" customFormat="1" ht="5.25" customHeight="1" x14ac:dyDescent="0.2">
      <c r="A62" s="226"/>
      <c r="B62" s="213"/>
      <c r="C62" s="213"/>
      <c r="D62" s="214"/>
      <c r="E62" s="215"/>
      <c r="F62" s="216"/>
      <c r="G62" s="216"/>
      <c r="H62" s="216"/>
      <c r="I62" s="216"/>
      <c r="J62" s="227"/>
    </row>
    <row r="63" spans="1:13" s="17" customFormat="1" ht="3.75" customHeight="1" x14ac:dyDescent="0.2">
      <c r="A63" s="226"/>
      <c r="B63" s="213"/>
      <c r="C63" s="213"/>
      <c r="D63" s="214"/>
      <c r="E63" s="215"/>
      <c r="F63" s="216"/>
      <c r="G63" s="216"/>
      <c r="H63" s="216"/>
      <c r="I63" s="216"/>
      <c r="J63" s="227"/>
    </row>
    <row r="64" spans="1:13" s="17" customFormat="1" ht="31.5" hidden="1" customHeight="1" x14ac:dyDescent="0.2">
      <c r="A64" s="226"/>
      <c r="B64" s="213"/>
      <c r="C64" s="213"/>
      <c r="D64" s="214"/>
      <c r="E64" s="215"/>
      <c r="F64" s="216"/>
      <c r="G64" s="216"/>
      <c r="H64" s="216"/>
      <c r="I64" s="216"/>
      <c r="J64" s="227"/>
    </row>
    <row r="65" spans="1:10" ht="48" customHeight="1" x14ac:dyDescent="0.2">
      <c r="A65" s="212"/>
      <c r="B65" s="194"/>
      <c r="C65" s="194"/>
      <c r="D65" s="224"/>
      <c r="E65" s="194"/>
      <c r="F65" s="225"/>
      <c r="G65" s="225"/>
      <c r="H65" s="225"/>
      <c r="I65" s="225"/>
      <c r="J65" s="228"/>
    </row>
    <row r="66" spans="1:10" x14ac:dyDescent="0.2">
      <c r="A66" s="13"/>
      <c r="B66" s="15"/>
      <c r="C66" s="71"/>
      <c r="D66" s="188" t="str">
        <f>'Planilha Orçamentária'!D65</f>
        <v>Eng. Bruno Dias</v>
      </c>
      <c r="E66" s="55"/>
      <c r="F66" s="313" t="s">
        <v>23</v>
      </c>
      <c r="G66" s="313"/>
      <c r="H66" s="313"/>
      <c r="I66" s="188"/>
      <c r="J66" s="56"/>
    </row>
    <row r="67" spans="1:10" x14ac:dyDescent="0.2">
      <c r="A67" s="13"/>
      <c r="B67" s="15"/>
      <c r="C67" s="28"/>
      <c r="D67" s="188" t="str">
        <f>'Planilha Orçamentária'!D66</f>
        <v>CREA: RJ 2019109261</v>
      </c>
      <c r="E67" s="55"/>
      <c r="F67" s="313" t="s">
        <v>24</v>
      </c>
      <c r="G67" s="313"/>
      <c r="H67" s="313"/>
      <c r="I67" s="188"/>
      <c r="J67" s="56"/>
    </row>
    <row r="68" spans="1:10" ht="50.25" customHeight="1" x14ac:dyDescent="0.2">
      <c r="A68" s="301" t="s">
        <v>97</v>
      </c>
      <c r="B68" s="302"/>
      <c r="C68" s="302"/>
      <c r="D68" s="302"/>
      <c r="E68" s="302"/>
      <c r="F68" s="302"/>
      <c r="G68" s="302"/>
      <c r="H68" s="302"/>
      <c r="I68" s="302"/>
      <c r="J68" s="303"/>
    </row>
    <row r="69" spans="1:10" ht="25.5" customHeight="1" thickBot="1" x14ac:dyDescent="0.25">
      <c r="A69" s="304"/>
      <c r="B69" s="305"/>
      <c r="C69" s="305"/>
      <c r="D69" s="305"/>
      <c r="E69" s="305"/>
      <c r="F69" s="305"/>
      <c r="G69" s="305"/>
      <c r="H69" s="305"/>
      <c r="I69" s="305"/>
      <c r="J69" s="306"/>
    </row>
    <row r="70" spans="1:10" ht="72" customHeight="1" x14ac:dyDescent="0.2">
      <c r="A70" s="72"/>
      <c r="B70" s="71"/>
      <c r="C70" s="72"/>
      <c r="D70" s="72"/>
      <c r="E70" s="72"/>
      <c r="F70" s="72"/>
      <c r="G70" s="72"/>
      <c r="H70" s="72"/>
      <c r="I70" s="72"/>
      <c r="J70" s="72"/>
    </row>
    <row r="71" spans="1:10" ht="45.75" customHeight="1" x14ac:dyDescent="0.2">
      <c r="A71" s="72"/>
      <c r="B71" s="71"/>
      <c r="C71" s="72"/>
      <c r="D71" s="72"/>
      <c r="E71" s="72"/>
      <c r="F71" s="72"/>
      <c r="G71" s="72"/>
      <c r="H71" s="72"/>
      <c r="I71" s="72"/>
      <c r="J71" s="72"/>
    </row>
  </sheetData>
  <mergeCells count="67">
    <mergeCell ref="G10:J10"/>
    <mergeCell ref="G11:J11"/>
    <mergeCell ref="G14:J14"/>
    <mergeCell ref="G30:J30"/>
    <mergeCell ref="G31:J31"/>
    <mergeCell ref="G21:J21"/>
    <mergeCell ref="G22:J22"/>
    <mergeCell ref="G23:J23"/>
    <mergeCell ref="G24:J24"/>
    <mergeCell ref="G12:J12"/>
    <mergeCell ref="G17:J17"/>
    <mergeCell ref="G13:J13"/>
    <mergeCell ref="G15:J15"/>
    <mergeCell ref="G19:J19"/>
    <mergeCell ref="G16:J16"/>
    <mergeCell ref="G20:J20"/>
    <mergeCell ref="G18:J18"/>
    <mergeCell ref="G44:J44"/>
    <mergeCell ref="G32:J32"/>
    <mergeCell ref="G45:J45"/>
    <mergeCell ref="G29:J29"/>
    <mergeCell ref="G25:J25"/>
    <mergeCell ref="G26:J26"/>
    <mergeCell ref="G27:J27"/>
    <mergeCell ref="G28:J28"/>
    <mergeCell ref="G33:J33"/>
    <mergeCell ref="G34:J34"/>
    <mergeCell ref="G35:J35"/>
    <mergeCell ref="G36:J36"/>
    <mergeCell ref="G37:J37"/>
    <mergeCell ref="G38:J38"/>
    <mergeCell ref="G39:J39"/>
    <mergeCell ref="A1:B1"/>
    <mergeCell ref="D1:J1"/>
    <mergeCell ref="A2:J2"/>
    <mergeCell ref="A3:J3"/>
    <mergeCell ref="A5:F5"/>
    <mergeCell ref="A9:J9"/>
    <mergeCell ref="A6:E6"/>
    <mergeCell ref="F6:J6"/>
    <mergeCell ref="A7:E7"/>
    <mergeCell ref="F7:F8"/>
    <mergeCell ref="G7:G8"/>
    <mergeCell ref="A8:E8"/>
    <mergeCell ref="G40:J40"/>
    <mergeCell ref="G41:J41"/>
    <mergeCell ref="G42:J42"/>
    <mergeCell ref="G43:J43"/>
    <mergeCell ref="G46:J46"/>
    <mergeCell ref="G47:J47"/>
    <mergeCell ref="G55:J55"/>
    <mergeCell ref="G56:J56"/>
    <mergeCell ref="G57:J57"/>
    <mergeCell ref="G54:J54"/>
    <mergeCell ref="G51:J51"/>
    <mergeCell ref="G49:J49"/>
    <mergeCell ref="G52:J52"/>
    <mergeCell ref="G53:J53"/>
    <mergeCell ref="G50:J50"/>
    <mergeCell ref="G48:J48"/>
    <mergeCell ref="G58:J58"/>
    <mergeCell ref="B59:C59"/>
    <mergeCell ref="A68:J69"/>
    <mergeCell ref="G59:J59"/>
    <mergeCell ref="G60:J60"/>
    <mergeCell ref="F66:H66"/>
    <mergeCell ref="F67:H67"/>
  </mergeCells>
  <printOptions horizontalCentered="1"/>
  <pageMargins left="0" right="0" top="0" bottom="0" header="0" footer="0"/>
  <pageSetup paperSize="9" scale="6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100" workbookViewId="0">
      <selection activeCell="G31" sqref="G31"/>
    </sheetView>
  </sheetViews>
  <sheetFormatPr defaultRowHeight="12.75" x14ac:dyDescent="0.2"/>
  <cols>
    <col min="1" max="1" width="10.5703125" style="79" customWidth="1"/>
    <col min="2" max="2" width="43.85546875" style="79" customWidth="1"/>
    <col min="3" max="3" width="14.42578125" style="81" customWidth="1"/>
    <col min="4" max="4" width="13.28515625" style="81" customWidth="1"/>
    <col min="5" max="5" width="13.7109375" style="79" customWidth="1"/>
    <col min="6" max="6" width="13.28515625" style="79" customWidth="1"/>
    <col min="7" max="7" width="13.42578125" style="79" customWidth="1"/>
    <col min="8" max="16384" width="9.140625" style="79"/>
  </cols>
  <sheetData>
    <row r="1" spans="1:7" ht="80.099999999999994" customHeight="1" thickBot="1" x14ac:dyDescent="0.25">
      <c r="A1" s="76"/>
      <c r="B1" s="77"/>
      <c r="C1" s="78"/>
      <c r="D1" s="78"/>
      <c r="E1" s="78"/>
      <c r="F1" s="78"/>
      <c r="G1" s="127"/>
    </row>
    <row r="2" spans="1:7" ht="4.5" customHeight="1" thickBot="1" x14ac:dyDescent="0.25">
      <c r="A2" s="80"/>
      <c r="B2" s="80"/>
      <c r="E2" s="81"/>
      <c r="F2" s="81"/>
      <c r="G2" s="81"/>
    </row>
    <row r="3" spans="1:7" ht="18" customHeight="1" x14ac:dyDescent="0.2">
      <c r="A3" s="353" t="s">
        <v>13</v>
      </c>
      <c r="B3" s="354"/>
      <c r="C3" s="354"/>
      <c r="D3" s="354"/>
      <c r="E3" s="354"/>
      <c r="F3" s="354"/>
      <c r="G3" s="355"/>
    </row>
    <row r="4" spans="1:7" ht="27.75" customHeight="1" x14ac:dyDescent="0.2">
      <c r="A4" s="358" t="str">
        <f>'Planilha Orçamentária'!A5:F5</f>
        <v>OBRA: Revitalização de uma praça, com quadra, academia de ginástica e parque infantil, sendo a área total de 698,17m²</v>
      </c>
      <c r="B4" s="359"/>
      <c r="C4" s="359"/>
      <c r="D4" s="360"/>
      <c r="E4" s="35" t="s">
        <v>43</v>
      </c>
      <c r="F4" s="36">
        <f>'Planilha Orçamentária'!H5</f>
        <v>43691</v>
      </c>
      <c r="G4" s="34"/>
    </row>
    <row r="5" spans="1:7" ht="18" customHeight="1" x14ac:dyDescent="0.2">
      <c r="A5" s="361" t="str">
        <f>'Planilha Orçamentária'!A6:E6</f>
        <v>Local: Entre a Rua Armando Rios e a Rua Senhora da Glória, Bairro São Pedro I - Muriaé - MG</v>
      </c>
      <c r="B5" s="362"/>
      <c r="C5" s="362"/>
      <c r="D5" s="362"/>
      <c r="E5" s="356" t="s">
        <v>153</v>
      </c>
      <c r="F5" s="356"/>
      <c r="G5" s="357"/>
    </row>
    <row r="6" spans="1:7" ht="36" customHeight="1" x14ac:dyDescent="0.2">
      <c r="A6" s="19" t="s">
        <v>0</v>
      </c>
      <c r="B6" s="20" t="s">
        <v>14</v>
      </c>
      <c r="C6" s="21" t="s">
        <v>15</v>
      </c>
      <c r="D6" s="21" t="s">
        <v>16</v>
      </c>
      <c r="E6" s="22" t="s">
        <v>17</v>
      </c>
      <c r="F6" s="22" t="s">
        <v>18</v>
      </c>
      <c r="G6" s="23" t="s">
        <v>19</v>
      </c>
    </row>
    <row r="7" spans="1:7" ht="14.25" customHeight="1" x14ac:dyDescent="0.2">
      <c r="A7" s="352">
        <v>1</v>
      </c>
      <c r="B7" s="350" t="str">
        <f>'Planilha Orçamentária'!D11</f>
        <v>SERVIÇOS PRELIMINARES</v>
      </c>
      <c r="C7" s="89" t="s">
        <v>20</v>
      </c>
      <c r="D7" s="90" t="e">
        <f>ROUND(D8/$D$32,4)</f>
        <v>#DIV/0!</v>
      </c>
      <c r="E7" s="91">
        <v>1</v>
      </c>
      <c r="F7" s="91"/>
      <c r="G7" s="92"/>
    </row>
    <row r="8" spans="1:7" ht="14.25" customHeight="1" x14ac:dyDescent="0.2">
      <c r="A8" s="352"/>
      <c r="B8" s="350"/>
      <c r="C8" s="89" t="s">
        <v>21</v>
      </c>
      <c r="D8" s="93">
        <f>'Planilha Orçamentária'!J11</f>
        <v>0</v>
      </c>
      <c r="E8" s="94">
        <f>E7*$D$8</f>
        <v>0</v>
      </c>
      <c r="F8" s="94">
        <f>F7*$D$8</f>
        <v>0</v>
      </c>
      <c r="G8" s="123">
        <f>G7*$D$8</f>
        <v>0</v>
      </c>
    </row>
    <row r="9" spans="1:7" ht="14.25" customHeight="1" x14ac:dyDescent="0.2">
      <c r="A9" s="352">
        <v>2</v>
      </c>
      <c r="B9" s="350" t="str">
        <f>'Planilha Orçamentária'!D17</f>
        <v xml:space="preserve">DEMOLIÇÕES E REMOÇÕES </v>
      </c>
      <c r="C9" s="89" t="s">
        <v>20</v>
      </c>
      <c r="D9" s="90" t="e">
        <f>ROUND(D10/$D$32,4)</f>
        <v>#DIV/0!</v>
      </c>
      <c r="E9" s="91">
        <v>1</v>
      </c>
      <c r="F9" s="91"/>
      <c r="G9" s="92"/>
    </row>
    <row r="10" spans="1:7" ht="14.25" customHeight="1" x14ac:dyDescent="0.2">
      <c r="A10" s="352"/>
      <c r="B10" s="350"/>
      <c r="C10" s="89" t="s">
        <v>21</v>
      </c>
      <c r="D10" s="93">
        <f>'Planilha Orçamentária'!J17</f>
        <v>0</v>
      </c>
      <c r="E10" s="94">
        <f>E9*$D$10</f>
        <v>0</v>
      </c>
      <c r="F10" s="94">
        <f>F9*$D$8</f>
        <v>0</v>
      </c>
      <c r="G10" s="123">
        <f>G9*$D$8</f>
        <v>0</v>
      </c>
    </row>
    <row r="11" spans="1:7" ht="14.25" customHeight="1" x14ac:dyDescent="0.2">
      <c r="A11" s="352">
        <v>3</v>
      </c>
      <c r="B11" s="350" t="str">
        <f>'Planilha Orçamentária'!D21</f>
        <v>TRABALHOS EM TERRA</v>
      </c>
      <c r="C11" s="89" t="s">
        <v>20</v>
      </c>
      <c r="D11" s="90" t="e">
        <f>ROUND(D12/$D$32,4)</f>
        <v>#DIV/0!</v>
      </c>
      <c r="E11" s="91">
        <v>1</v>
      </c>
      <c r="F11" s="91"/>
      <c r="G11" s="92"/>
    </row>
    <row r="12" spans="1:7" ht="14.25" customHeight="1" x14ac:dyDescent="0.2">
      <c r="A12" s="352"/>
      <c r="B12" s="350"/>
      <c r="C12" s="89" t="s">
        <v>21</v>
      </c>
      <c r="D12" s="93">
        <f>'Planilha Orçamentária'!J21</f>
        <v>0</v>
      </c>
      <c r="E12" s="94">
        <f>E11*$D$12</f>
        <v>0</v>
      </c>
      <c r="F12" s="94">
        <f>F11*$D$12</f>
        <v>0</v>
      </c>
      <c r="G12" s="123">
        <f>G11*$D$12</f>
        <v>0</v>
      </c>
    </row>
    <row r="13" spans="1:7" ht="14.25" customHeight="1" x14ac:dyDescent="0.2">
      <c r="A13" s="352">
        <v>4</v>
      </c>
      <c r="B13" s="350" t="str">
        <f>'Planilha Orçamentária'!D25</f>
        <v>PISO</v>
      </c>
      <c r="C13" s="89" t="s">
        <v>20</v>
      </c>
      <c r="D13" s="90" t="e">
        <f>ROUND(D14/$D$32,4)</f>
        <v>#DIV/0!</v>
      </c>
      <c r="E13" s="91">
        <v>0.5</v>
      </c>
      <c r="F13" s="91">
        <v>0.5</v>
      </c>
      <c r="G13" s="92"/>
    </row>
    <row r="14" spans="1:7" ht="14.25" customHeight="1" x14ac:dyDescent="0.2">
      <c r="A14" s="352"/>
      <c r="B14" s="350"/>
      <c r="C14" s="89" t="s">
        <v>21</v>
      </c>
      <c r="D14" s="93">
        <f>'Planilha Orçamentária'!J25</f>
        <v>0</v>
      </c>
      <c r="E14" s="94">
        <f>E13*$D$14</f>
        <v>0</v>
      </c>
      <c r="F14" s="94">
        <f>F13*$D$14</f>
        <v>0</v>
      </c>
      <c r="G14" s="123">
        <f>G13*$D$14</f>
        <v>0</v>
      </c>
    </row>
    <row r="15" spans="1:7" ht="14.25" customHeight="1" x14ac:dyDescent="0.2">
      <c r="A15" s="352">
        <v>5</v>
      </c>
      <c r="B15" s="351" t="str">
        <f>'Planilha Orçamentária'!D29</f>
        <v>PINTURA</v>
      </c>
      <c r="C15" s="89" t="s">
        <v>20</v>
      </c>
      <c r="D15" s="90" t="e">
        <f>ROUND(D16/$D$32,4)</f>
        <v>#DIV/0!</v>
      </c>
      <c r="E15" s="91">
        <v>0.5</v>
      </c>
      <c r="F15" s="91">
        <v>0.5</v>
      </c>
      <c r="G15" s="92"/>
    </row>
    <row r="16" spans="1:7" ht="14.25" customHeight="1" x14ac:dyDescent="0.2">
      <c r="A16" s="352"/>
      <c r="B16" s="350"/>
      <c r="C16" s="89" t="s">
        <v>21</v>
      </c>
      <c r="D16" s="93">
        <f>'Planilha Orçamentária'!J29</f>
        <v>0</v>
      </c>
      <c r="E16" s="94">
        <f>E15*$D$16</f>
        <v>0</v>
      </c>
      <c r="F16" s="94">
        <f>F15*$D$16</f>
        <v>0</v>
      </c>
      <c r="G16" s="123">
        <f>G15*$D$16</f>
        <v>0</v>
      </c>
    </row>
    <row r="17" spans="1:8" ht="14.25" customHeight="1" x14ac:dyDescent="0.2">
      <c r="A17" s="352">
        <v>6</v>
      </c>
      <c r="B17" s="367" t="str">
        <f>'Planilha Orçamentária'!D34</f>
        <v>INSTALAÇÃO ELÉTRICA</v>
      </c>
      <c r="C17" s="89" t="s">
        <v>20</v>
      </c>
      <c r="D17" s="90" t="e">
        <f>ROUND(D18/$D$32,4)</f>
        <v>#DIV/0!</v>
      </c>
      <c r="E17" s="91">
        <v>0.5</v>
      </c>
      <c r="F17" s="91">
        <v>0.5</v>
      </c>
      <c r="G17" s="92"/>
    </row>
    <row r="18" spans="1:8" ht="14.25" customHeight="1" x14ac:dyDescent="0.2">
      <c r="A18" s="352"/>
      <c r="B18" s="368"/>
      <c r="C18" s="89" t="s">
        <v>21</v>
      </c>
      <c r="D18" s="93">
        <f>'Planilha Orçamentária'!J34</f>
        <v>0</v>
      </c>
      <c r="E18" s="94">
        <f>E17*$D$18</f>
        <v>0</v>
      </c>
      <c r="F18" s="94">
        <f>F17*$D$18</f>
        <v>0</v>
      </c>
      <c r="G18" s="123">
        <f>G17*$D$18</f>
        <v>0</v>
      </c>
    </row>
    <row r="19" spans="1:8" ht="14.25" customHeight="1" x14ac:dyDescent="0.2">
      <c r="A19" s="352">
        <v>7</v>
      </c>
      <c r="B19" s="350" t="str">
        <f>'Planilha Orçamentária'!D41</f>
        <v>URBANIZAÇÃO</v>
      </c>
      <c r="C19" s="89" t="s">
        <v>20</v>
      </c>
      <c r="D19" s="90" t="e">
        <f>ROUND(D20/$D$32,4)</f>
        <v>#DIV/0!</v>
      </c>
      <c r="E19" s="91"/>
      <c r="F19" s="91">
        <v>0.5</v>
      </c>
      <c r="G19" s="92">
        <v>0.5</v>
      </c>
    </row>
    <row r="20" spans="1:8" ht="14.25" customHeight="1" x14ac:dyDescent="0.2">
      <c r="A20" s="352"/>
      <c r="B20" s="350"/>
      <c r="C20" s="89" t="s">
        <v>21</v>
      </c>
      <c r="D20" s="94">
        <f>'Planilha Orçamentária'!J41</f>
        <v>0</v>
      </c>
      <c r="E20" s="94">
        <f>E19*$D$20</f>
        <v>0</v>
      </c>
      <c r="F20" s="94">
        <f>F19*$D$20</f>
        <v>0</v>
      </c>
      <c r="G20" s="123">
        <f>G19*$D$20</f>
        <v>0</v>
      </c>
    </row>
    <row r="21" spans="1:8" ht="14.25" customHeight="1" x14ac:dyDescent="0.2">
      <c r="A21" s="352">
        <v>8</v>
      </c>
      <c r="B21" s="350" t="str">
        <f>'Planilha Orçamentária'!D44</f>
        <v>COMPLEMENTOS</v>
      </c>
      <c r="C21" s="89" t="s">
        <v>20</v>
      </c>
      <c r="D21" s="91" t="e">
        <f>ROUND(D22/$D$32,4)</f>
        <v>#DIV/0!</v>
      </c>
      <c r="E21" s="91">
        <v>0.5</v>
      </c>
      <c r="F21" s="91">
        <v>0.5</v>
      </c>
      <c r="G21" s="92"/>
    </row>
    <row r="22" spans="1:8" ht="14.25" customHeight="1" x14ac:dyDescent="0.2">
      <c r="A22" s="352"/>
      <c r="B22" s="350"/>
      <c r="C22" s="89" t="s">
        <v>21</v>
      </c>
      <c r="D22" s="94">
        <f>'Planilha Orçamentária'!J44</f>
        <v>0</v>
      </c>
      <c r="E22" s="94">
        <f>E21*$D$22</f>
        <v>0</v>
      </c>
      <c r="F22" s="94">
        <f>F21*$D$22</f>
        <v>0</v>
      </c>
      <c r="G22" s="123">
        <f>G21*$D$22</f>
        <v>0</v>
      </c>
    </row>
    <row r="23" spans="1:8" ht="14.25" customHeight="1" x14ac:dyDescent="0.2">
      <c r="A23" s="352">
        <v>9</v>
      </c>
      <c r="B23" s="350" t="str">
        <f>'Planilha Orçamentária'!D46</f>
        <v>PAISAGISMO</v>
      </c>
      <c r="C23" s="89" t="s">
        <v>20</v>
      </c>
      <c r="D23" s="91" t="e">
        <f>ROUND(D24/$D$32,4)</f>
        <v>#DIV/0!</v>
      </c>
      <c r="E23" s="91">
        <v>0.5</v>
      </c>
      <c r="F23" s="91">
        <v>0.5</v>
      </c>
      <c r="G23" s="92"/>
    </row>
    <row r="24" spans="1:8" ht="14.25" customHeight="1" x14ac:dyDescent="0.2">
      <c r="A24" s="352"/>
      <c r="B24" s="350"/>
      <c r="C24" s="89" t="s">
        <v>21</v>
      </c>
      <c r="D24" s="94">
        <f>'Planilha Orçamentária'!J46</f>
        <v>0</v>
      </c>
      <c r="E24" s="94">
        <f>E23*$D$22</f>
        <v>0</v>
      </c>
      <c r="F24" s="94">
        <f>F23*$D$22</f>
        <v>0</v>
      </c>
      <c r="G24" s="123">
        <f>G23*$D$22</f>
        <v>0</v>
      </c>
    </row>
    <row r="25" spans="1:8" ht="14.25" customHeight="1" x14ac:dyDescent="0.2">
      <c r="A25" s="352">
        <v>10</v>
      </c>
      <c r="B25" s="350" t="str">
        <f>'Planilha Orçamentária'!D48</f>
        <v>EQUIPAMENTOS DE GINÁSTICA E ESPORTIVOS</v>
      </c>
      <c r="C25" s="89" t="s">
        <v>20</v>
      </c>
      <c r="D25" s="91" t="e">
        <f>ROUND(D26/$D$32,4)</f>
        <v>#DIV/0!</v>
      </c>
      <c r="E25" s="91">
        <v>0.5</v>
      </c>
      <c r="F25" s="91">
        <v>0.5</v>
      </c>
      <c r="G25" s="92"/>
    </row>
    <row r="26" spans="1:8" ht="14.25" customHeight="1" x14ac:dyDescent="0.2">
      <c r="A26" s="352"/>
      <c r="B26" s="350"/>
      <c r="C26" s="89" t="s">
        <v>21</v>
      </c>
      <c r="D26" s="94">
        <f>'Planilha Orçamentária'!J48</f>
        <v>0</v>
      </c>
      <c r="E26" s="94">
        <f>E25*$D$22</f>
        <v>0</v>
      </c>
      <c r="F26" s="94">
        <f>F25*$D$22</f>
        <v>0</v>
      </c>
      <c r="G26" s="123">
        <f>G25*$D$22</f>
        <v>0</v>
      </c>
    </row>
    <row r="27" spans="1:8" ht="14.25" customHeight="1" x14ac:dyDescent="0.2">
      <c r="A27" s="352">
        <v>11</v>
      </c>
      <c r="B27" s="350" t="str">
        <f>'Planilha Orçamentária'!D55</f>
        <v>ESPAÇO INFANTIL</v>
      </c>
      <c r="C27" s="89" t="s">
        <v>20</v>
      </c>
      <c r="D27" s="91" t="e">
        <f>ROUND(D28/$D$32,4)</f>
        <v>#DIV/0!</v>
      </c>
      <c r="E27" s="91">
        <v>0.5</v>
      </c>
      <c r="F27" s="91">
        <v>0.5</v>
      </c>
      <c r="G27" s="92"/>
    </row>
    <row r="28" spans="1:8" ht="14.25" customHeight="1" x14ac:dyDescent="0.2">
      <c r="A28" s="352"/>
      <c r="B28" s="350"/>
      <c r="C28" s="89" t="s">
        <v>21</v>
      </c>
      <c r="D28" s="94">
        <f>'Planilha Orçamentária'!J55</f>
        <v>0</v>
      </c>
      <c r="E28" s="94">
        <f>E27*$D$22</f>
        <v>0</v>
      </c>
      <c r="F28" s="94">
        <f>F27*$D$22</f>
        <v>0</v>
      </c>
      <c r="G28" s="123">
        <f>G27*$D$22</f>
        <v>0</v>
      </c>
    </row>
    <row r="29" spans="1:8" ht="14.25" customHeight="1" x14ac:dyDescent="0.2">
      <c r="A29" s="352">
        <v>12</v>
      </c>
      <c r="B29" s="350" t="str">
        <f>'Planilha Orçamentária'!D59</f>
        <v>LIMPEZA FINAL</v>
      </c>
      <c r="C29" s="89" t="s">
        <v>20</v>
      </c>
      <c r="D29" s="91" t="e">
        <f>ROUND(D30/$D$32,4)</f>
        <v>#DIV/0!</v>
      </c>
      <c r="E29" s="91">
        <v>0.5</v>
      </c>
      <c r="F29" s="91">
        <v>0.5</v>
      </c>
      <c r="G29" s="92"/>
    </row>
    <row r="30" spans="1:8" ht="14.25" customHeight="1" x14ac:dyDescent="0.2">
      <c r="A30" s="352"/>
      <c r="B30" s="350"/>
      <c r="C30" s="89" t="s">
        <v>21</v>
      </c>
      <c r="D30" s="94">
        <f>'Planilha Orçamentária'!J59</f>
        <v>0</v>
      </c>
      <c r="E30" s="94">
        <f>E29*$D$22</f>
        <v>0</v>
      </c>
      <c r="F30" s="94">
        <f>F29*$D$22</f>
        <v>0</v>
      </c>
      <c r="G30" s="123">
        <f>G29*$D$22</f>
        <v>0</v>
      </c>
    </row>
    <row r="31" spans="1:8" ht="14.25" customHeight="1" x14ac:dyDescent="0.2">
      <c r="A31" s="364" t="s">
        <v>22</v>
      </c>
      <c r="B31" s="365"/>
      <c r="C31" s="95" t="s">
        <v>20</v>
      </c>
      <c r="D31" s="96" t="e">
        <f>ROUND(D7+D9+D11+D13+D15+D17+D19+D21+D23+D25+D27+D29,2)</f>
        <v>#DIV/0!</v>
      </c>
      <c r="E31" s="96" t="e">
        <f>E32/$D$32</f>
        <v>#DIV/0!</v>
      </c>
      <c r="F31" s="96" t="e">
        <f>F32/$D$32</f>
        <v>#DIV/0!</v>
      </c>
      <c r="G31" s="124" t="e">
        <f>G32/$D$32</f>
        <v>#DIV/0!</v>
      </c>
      <c r="H31" s="82"/>
    </row>
    <row r="32" spans="1:8" ht="13.5" customHeight="1" x14ac:dyDescent="0.2">
      <c r="A32" s="364"/>
      <c r="B32" s="365"/>
      <c r="C32" s="95" t="s">
        <v>21</v>
      </c>
      <c r="D32" s="97">
        <f>SUM(D8+D10+D12+D14+D16+D18+D20+D22+D24+D26+D28+D30)</f>
        <v>0</v>
      </c>
      <c r="E32" s="97">
        <f t="shared" ref="E32:G32" si="0">SUM(E8+E10+E12+E14+E16+E18+E20+E22+E24+E26+E28+E30)</f>
        <v>0</v>
      </c>
      <c r="F32" s="97">
        <f t="shared" si="0"/>
        <v>0</v>
      </c>
      <c r="G32" s="97">
        <f t="shared" si="0"/>
        <v>0</v>
      </c>
      <c r="H32" s="83"/>
    </row>
    <row r="33" spans="1:8" ht="12.75" customHeight="1" x14ac:dyDescent="0.2">
      <c r="A33" s="84"/>
      <c r="B33" s="85"/>
      <c r="C33" s="86"/>
      <c r="D33" s="86"/>
      <c r="E33" s="85"/>
      <c r="F33" s="85"/>
      <c r="G33" s="87"/>
    </row>
    <row r="34" spans="1:8" s="14" customFormat="1" ht="12.75" customHeight="1" x14ac:dyDescent="0.2">
      <c r="A34" s="10"/>
      <c r="B34" s="11"/>
      <c r="C34" s="11"/>
      <c r="D34" s="11"/>
      <c r="E34" s="11"/>
      <c r="F34" s="11"/>
      <c r="G34" s="56"/>
    </row>
    <row r="35" spans="1:8" s="14" customFormat="1" ht="14.25" customHeight="1" x14ac:dyDescent="0.2">
      <c r="A35" s="10"/>
      <c r="B35" s="11"/>
      <c r="C35" s="11"/>
      <c r="D35" s="11"/>
      <c r="E35" s="11"/>
      <c r="F35" s="11"/>
      <c r="G35" s="56"/>
    </row>
    <row r="36" spans="1:8" s="60" customFormat="1" ht="11.25" customHeight="1" x14ac:dyDescent="0.2">
      <c r="A36" s="10"/>
      <c r="B36" s="11"/>
      <c r="C36" s="11"/>
      <c r="D36" s="11"/>
      <c r="E36" s="11"/>
      <c r="F36" s="11"/>
      <c r="G36" s="56"/>
      <c r="H36" s="72"/>
    </row>
    <row r="37" spans="1:8" s="60" customFormat="1" ht="11.25" customHeight="1" x14ac:dyDescent="0.2">
      <c r="A37" s="10"/>
      <c r="B37" s="70"/>
      <c r="C37" s="11"/>
      <c r="D37" s="12"/>
      <c r="E37" s="57"/>
      <c r="F37" s="16"/>
      <c r="G37" s="29"/>
      <c r="H37" s="72"/>
    </row>
    <row r="38" spans="1:8" s="60" customFormat="1" x14ac:dyDescent="0.2">
      <c r="A38" s="13"/>
      <c r="B38" s="138" t="str">
        <f>'Planilha Orçamentária'!D65</f>
        <v>Eng. Bruno Dias</v>
      </c>
      <c r="C38" s="55"/>
      <c r="D38" s="366" t="s">
        <v>23</v>
      </c>
      <c r="E38" s="366"/>
      <c r="F38" s="366"/>
      <c r="G38" s="56"/>
      <c r="H38" s="72"/>
    </row>
    <row r="39" spans="1:8" s="60" customFormat="1" x14ac:dyDescent="0.2">
      <c r="A39" s="13"/>
      <c r="B39" s="138" t="str">
        <f>'Planilha Orçamentária'!D66</f>
        <v>CREA: RJ 2019109261</v>
      </c>
      <c r="C39" s="55"/>
      <c r="D39" s="363" t="s">
        <v>24</v>
      </c>
      <c r="E39" s="363"/>
      <c r="F39" s="363"/>
      <c r="G39" s="56"/>
      <c r="H39" s="72"/>
    </row>
    <row r="40" spans="1:8" ht="14.1" customHeight="1" x14ac:dyDescent="0.2">
      <c r="A40" s="125"/>
      <c r="B40" s="14"/>
      <c r="C40" s="55"/>
      <c r="D40" s="55"/>
      <c r="E40" s="14"/>
      <c r="F40" s="14"/>
      <c r="G40" s="56"/>
    </row>
    <row r="41" spans="1:8" ht="14.1" customHeight="1" x14ac:dyDescent="0.2">
      <c r="A41" s="125"/>
      <c r="B41" s="14"/>
      <c r="C41" s="55"/>
      <c r="D41" s="55"/>
      <c r="E41" s="14"/>
      <c r="F41" s="14"/>
      <c r="G41" s="56"/>
    </row>
    <row r="42" spans="1:8" ht="14.1" customHeight="1" x14ac:dyDescent="0.2">
      <c r="A42" s="125"/>
      <c r="B42" s="14"/>
      <c r="C42" s="55"/>
      <c r="D42" s="55"/>
      <c r="E42" s="14"/>
      <c r="F42" s="14"/>
      <c r="G42" s="56"/>
    </row>
    <row r="43" spans="1:8" ht="13.5" thickBot="1" x14ac:dyDescent="0.25">
      <c r="A43" s="126"/>
      <c r="B43" s="88"/>
      <c r="C43" s="73"/>
      <c r="D43" s="73"/>
      <c r="E43" s="88"/>
      <c r="F43" s="88"/>
      <c r="G43" s="59"/>
    </row>
    <row r="44" spans="1:8" x14ac:dyDescent="0.2">
      <c r="A44" s="140"/>
      <c r="B44" s="139"/>
      <c r="C44" s="55"/>
      <c r="D44" s="53"/>
      <c r="E44" s="14"/>
      <c r="F44" s="14"/>
      <c r="G44" s="139"/>
      <c r="H44" s="14"/>
    </row>
    <row r="45" spans="1:8" x14ac:dyDescent="0.2">
      <c r="C45" s="55"/>
      <c r="E45" s="14"/>
      <c r="F45" s="14"/>
    </row>
  </sheetData>
  <mergeCells count="31">
    <mergeCell ref="D39:F39"/>
    <mergeCell ref="A31:B32"/>
    <mergeCell ref="D38:F38"/>
    <mergeCell ref="A17:A18"/>
    <mergeCell ref="B17:B18"/>
    <mergeCell ref="A21:A22"/>
    <mergeCell ref="B21:B22"/>
    <mergeCell ref="A19:A20"/>
    <mergeCell ref="B19:B20"/>
    <mergeCell ref="A23:A24"/>
    <mergeCell ref="B23:B24"/>
    <mergeCell ref="A25:A26"/>
    <mergeCell ref="B25:B26"/>
    <mergeCell ref="A27:A28"/>
    <mergeCell ref="B27:B28"/>
    <mergeCell ref="A29:A30"/>
    <mergeCell ref="B29:B30"/>
    <mergeCell ref="B15:B16"/>
    <mergeCell ref="A7:A8"/>
    <mergeCell ref="B7:B8"/>
    <mergeCell ref="A3:G3"/>
    <mergeCell ref="E5:G5"/>
    <mergeCell ref="A4:D4"/>
    <mergeCell ref="A5:D5"/>
    <mergeCell ref="A9:A10"/>
    <mergeCell ref="B9:B10"/>
    <mergeCell ref="A11:A12"/>
    <mergeCell ref="B11:B12"/>
    <mergeCell ref="A13:A14"/>
    <mergeCell ref="B13:B14"/>
    <mergeCell ref="A15:A16"/>
  </mergeCells>
  <phoneticPr fontId="6" type="noConversion"/>
  <printOptions horizontalCentered="1"/>
  <pageMargins left="0.39370078740157483" right="0.39370078740157483" top="0" bottom="0" header="0" footer="0"/>
  <pageSetup paperSize="9" scale="79" fitToHeight="0" orientation="portrait" r:id="rId1"/>
  <headerFooter alignWithMargins="0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showGridLines="0" showZeros="0" topLeftCell="A127" zoomScaleNormal="100" zoomScaleSheetLayoutView="100" workbookViewId="0">
      <selection activeCell="E142" sqref="E142"/>
    </sheetView>
  </sheetViews>
  <sheetFormatPr defaultRowHeight="12.75" x14ac:dyDescent="0.2"/>
  <cols>
    <col min="1" max="1" width="12.28515625" style="60" customWidth="1"/>
    <col min="2" max="2" width="11.42578125" style="74" customWidth="1"/>
    <col min="3" max="3" width="14" style="60" customWidth="1"/>
    <col min="4" max="4" width="6.28515625" style="60" customWidth="1"/>
    <col min="5" max="5" width="9.140625" style="60"/>
    <col min="6" max="10" width="12.28515625" style="60" customWidth="1"/>
    <col min="11" max="11" width="10.140625" style="65" customWidth="1"/>
    <col min="12" max="16384" width="9.140625" style="60"/>
  </cols>
  <sheetData>
    <row r="1" spans="1:11" ht="80.099999999999994" customHeight="1" thickBot="1" x14ac:dyDescent="0.25">
      <c r="A1" s="273"/>
      <c r="B1" s="274"/>
      <c r="C1" s="64"/>
      <c r="D1" s="271"/>
      <c r="E1" s="271"/>
      <c r="F1" s="271"/>
      <c r="G1" s="271"/>
      <c r="H1" s="271"/>
      <c r="I1" s="271"/>
      <c r="J1" s="272"/>
    </row>
    <row r="2" spans="1:11" ht="3.75" customHeight="1" thickBot="1" x14ac:dyDescent="0.25">
      <c r="A2" s="284"/>
      <c r="B2" s="284"/>
      <c r="C2" s="284"/>
      <c r="D2" s="284"/>
      <c r="E2" s="284"/>
      <c r="F2" s="284"/>
      <c r="G2" s="284"/>
      <c r="H2" s="284"/>
      <c r="I2" s="284"/>
      <c r="J2" s="284"/>
    </row>
    <row r="3" spans="1:11" ht="20.100000000000001" customHeight="1" thickBot="1" x14ac:dyDescent="0.25">
      <c r="A3" s="307" t="s">
        <v>78</v>
      </c>
      <c r="B3" s="308"/>
      <c r="C3" s="308"/>
      <c r="D3" s="308"/>
      <c r="E3" s="308"/>
      <c r="F3" s="308"/>
      <c r="G3" s="308"/>
      <c r="H3" s="308"/>
      <c r="I3" s="308"/>
      <c r="J3" s="309"/>
    </row>
    <row r="4" spans="1:11" ht="3.75" customHeight="1" thickBot="1" x14ac:dyDescent="0.25">
      <c r="A4" s="6"/>
      <c r="B4" s="25"/>
      <c r="C4" s="6"/>
      <c r="D4" s="6"/>
      <c r="E4" s="6"/>
      <c r="F4" s="6"/>
      <c r="G4" s="45"/>
      <c r="H4" s="45"/>
      <c r="I4" s="45"/>
      <c r="J4" s="45"/>
    </row>
    <row r="5" spans="1:11" ht="33" customHeight="1" x14ac:dyDescent="0.2">
      <c r="A5" s="387" t="str">
        <f>'Planilha Orçamentária'!A5:F5</f>
        <v>OBRA: Revitalização de uma praça, com quadra, academia de ginástica e parque infantil, sendo a área total de 698,17m²</v>
      </c>
      <c r="B5" s="388"/>
      <c r="C5" s="388"/>
      <c r="D5" s="388"/>
      <c r="E5" s="388"/>
      <c r="F5" s="389"/>
      <c r="G5" s="46" t="s">
        <v>36</v>
      </c>
      <c r="H5" s="36">
        <f>'Planilha Orçamentária'!H5</f>
        <v>43691</v>
      </c>
      <c r="I5" s="47"/>
      <c r="J5" s="48"/>
    </row>
    <row r="6" spans="1:11" ht="41.25" customHeight="1" x14ac:dyDescent="0.2">
      <c r="A6" s="275" t="str">
        <f>'Planilha Orçamentária'!A6:E6</f>
        <v>Local: Entre a Rua Armando Rios e a Rua Senhora da Glória, Bairro São Pedro I - Muriaé - MG</v>
      </c>
      <c r="B6" s="276"/>
      <c r="C6" s="276"/>
      <c r="D6" s="276"/>
      <c r="E6" s="383"/>
      <c r="F6" s="384" t="s">
        <v>10</v>
      </c>
      <c r="G6" s="385"/>
      <c r="H6" s="385"/>
      <c r="I6" s="385"/>
      <c r="J6" s="386"/>
    </row>
    <row r="7" spans="1:11" ht="28.5" customHeight="1" x14ac:dyDescent="0.2">
      <c r="A7" s="275" t="str">
        <f>'Planilha Orçamentária'!A7:E7</f>
        <v>REFERÊNCIA: SETOP JANEIRO/2020 - SINAPI JUNHO/2020</v>
      </c>
      <c r="B7" s="276"/>
      <c r="C7" s="276"/>
      <c r="D7" s="276"/>
      <c r="E7" s="383"/>
      <c r="F7" s="294" t="s">
        <v>8</v>
      </c>
      <c r="G7" s="390" t="s">
        <v>6</v>
      </c>
      <c r="H7" s="49" t="s">
        <v>12</v>
      </c>
      <c r="I7" s="49"/>
      <c r="J7" s="50" t="s">
        <v>7</v>
      </c>
    </row>
    <row r="8" spans="1:11" ht="20.100000000000001" customHeight="1" thickBot="1" x14ac:dyDescent="0.25">
      <c r="A8" s="279" t="str">
        <f>'Planilha Orçamentária'!A8:E8</f>
        <v>PRAZO DE EXECUÇÃO: 90 dias</v>
      </c>
      <c r="B8" s="280"/>
      <c r="C8" s="280"/>
      <c r="D8" s="280"/>
      <c r="E8" s="281"/>
      <c r="F8" s="295"/>
      <c r="G8" s="391"/>
      <c r="H8" s="51" t="s">
        <v>25</v>
      </c>
      <c r="I8" s="51"/>
      <c r="J8" s="52">
        <f>'Planilha Orçamentária'!J8</f>
        <v>0.25590000000000002</v>
      </c>
    </row>
    <row r="9" spans="1:11" s="67" customFormat="1" ht="3.75" customHeight="1" thickBot="1" x14ac:dyDescent="0.25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66"/>
    </row>
    <row r="10" spans="1:11" s="67" customFormat="1" ht="14.25" x14ac:dyDescent="0.2">
      <c r="A10" s="380" t="s">
        <v>79</v>
      </c>
      <c r="B10" s="381"/>
      <c r="C10" s="381"/>
      <c r="D10" s="381"/>
      <c r="E10" s="381"/>
      <c r="F10" s="381"/>
      <c r="G10" s="381"/>
      <c r="H10" s="381"/>
      <c r="I10" s="381"/>
      <c r="J10" s="382"/>
      <c r="K10" s="66"/>
    </row>
    <row r="11" spans="1:11" s="67" customFormat="1" ht="15" x14ac:dyDescent="0.2">
      <c r="A11" s="395" t="s">
        <v>283</v>
      </c>
      <c r="B11" s="396"/>
      <c r="C11" s="396"/>
      <c r="D11" s="396"/>
      <c r="E11" s="396"/>
      <c r="F11" s="396"/>
      <c r="G11" s="396"/>
      <c r="H11" s="396"/>
      <c r="I11" s="396"/>
      <c r="J11" s="397"/>
      <c r="K11" s="66"/>
    </row>
    <row r="12" spans="1:11" s="67" customFormat="1" ht="15" x14ac:dyDescent="0.25">
      <c r="A12" s="398" t="s">
        <v>92</v>
      </c>
      <c r="B12" s="399"/>
      <c r="C12" s="399"/>
      <c r="D12" s="399"/>
      <c r="E12" s="399"/>
      <c r="F12" s="399"/>
      <c r="G12" s="399"/>
      <c r="H12" s="399"/>
      <c r="I12" s="399"/>
      <c r="J12" s="400"/>
      <c r="K12" s="66"/>
    </row>
    <row r="13" spans="1:11" s="67" customFormat="1" ht="15" x14ac:dyDescent="0.2">
      <c r="A13" s="142" t="s">
        <v>81</v>
      </c>
      <c r="B13" s="141" t="s">
        <v>80</v>
      </c>
      <c r="C13" s="405" t="s">
        <v>82</v>
      </c>
      <c r="D13" s="405"/>
      <c r="E13" s="405"/>
      <c r="F13" s="405"/>
      <c r="G13" s="141" t="s">
        <v>83</v>
      </c>
      <c r="H13" s="112" t="s">
        <v>84</v>
      </c>
      <c r="I13" s="113" t="s">
        <v>85</v>
      </c>
      <c r="J13" s="114" t="s">
        <v>86</v>
      </c>
      <c r="K13" s="66"/>
    </row>
    <row r="14" spans="1:11" s="67" customFormat="1" ht="15" x14ac:dyDescent="0.2">
      <c r="A14" s="142" t="s">
        <v>87</v>
      </c>
      <c r="B14" s="141">
        <v>88316</v>
      </c>
      <c r="C14" s="369" t="s">
        <v>122</v>
      </c>
      <c r="D14" s="370"/>
      <c r="E14" s="370"/>
      <c r="F14" s="371"/>
      <c r="G14" s="141" t="s">
        <v>103</v>
      </c>
      <c r="H14" s="141">
        <v>1</v>
      </c>
      <c r="I14" s="243">
        <v>13.23</v>
      </c>
      <c r="J14" s="115">
        <f>ROUND(I14*H14,2)</f>
        <v>13.23</v>
      </c>
      <c r="K14" s="66"/>
    </row>
    <row r="15" spans="1:11" s="67" customFormat="1" ht="15" x14ac:dyDescent="0.2">
      <c r="A15" s="372" t="s">
        <v>89</v>
      </c>
      <c r="B15" s="373"/>
      <c r="C15" s="373"/>
      <c r="D15" s="373"/>
      <c r="E15" s="373"/>
      <c r="F15" s="373"/>
      <c r="G15" s="373"/>
      <c r="H15" s="373"/>
      <c r="I15" s="374"/>
      <c r="J15" s="116">
        <f>SUM(J14:J14)</f>
        <v>13.23</v>
      </c>
      <c r="K15" s="66"/>
    </row>
    <row r="16" spans="1:11" s="67" customFormat="1" ht="15" x14ac:dyDescent="0.2">
      <c r="A16" s="377" t="s">
        <v>194</v>
      </c>
      <c r="B16" s="378"/>
      <c r="C16" s="378"/>
      <c r="D16" s="378"/>
      <c r="E16" s="378"/>
      <c r="F16" s="378"/>
      <c r="G16" s="378"/>
      <c r="H16" s="378"/>
      <c r="I16" s="378"/>
      <c r="J16" s="379"/>
      <c r="K16" s="66"/>
    </row>
    <row r="17" spans="1:11" s="67" customFormat="1" ht="15" x14ac:dyDescent="0.2">
      <c r="A17" s="377" t="s">
        <v>128</v>
      </c>
      <c r="B17" s="378"/>
      <c r="C17" s="378"/>
      <c r="D17" s="378"/>
      <c r="E17" s="378"/>
      <c r="F17" s="378"/>
      <c r="G17" s="378"/>
      <c r="H17" s="378"/>
      <c r="I17" s="378"/>
      <c r="J17" s="379"/>
      <c r="K17" s="66"/>
    </row>
    <row r="18" spans="1:11" s="67" customFormat="1" ht="15" x14ac:dyDescent="0.2">
      <c r="A18" s="406"/>
      <c r="B18" s="407"/>
      <c r="C18" s="407"/>
      <c r="D18" s="407"/>
      <c r="E18" s="407"/>
      <c r="F18" s="407"/>
      <c r="G18" s="407"/>
      <c r="H18" s="407"/>
      <c r="I18" s="407"/>
      <c r="J18" s="408"/>
      <c r="K18" s="66"/>
    </row>
    <row r="19" spans="1:11" ht="14.25" x14ac:dyDescent="0.2">
      <c r="A19" s="380" t="s">
        <v>91</v>
      </c>
      <c r="B19" s="381"/>
      <c r="C19" s="381"/>
      <c r="D19" s="381"/>
      <c r="E19" s="381"/>
      <c r="F19" s="381"/>
      <c r="G19" s="381"/>
      <c r="H19" s="381"/>
      <c r="I19" s="381"/>
      <c r="J19" s="382"/>
    </row>
    <row r="20" spans="1:11" ht="15" x14ac:dyDescent="0.2">
      <c r="A20" s="395" t="s">
        <v>262</v>
      </c>
      <c r="B20" s="396"/>
      <c r="C20" s="396"/>
      <c r="D20" s="396"/>
      <c r="E20" s="396"/>
      <c r="F20" s="396"/>
      <c r="G20" s="396"/>
      <c r="H20" s="396"/>
      <c r="I20" s="396"/>
      <c r="J20" s="397"/>
    </row>
    <row r="21" spans="1:11" ht="15" x14ac:dyDescent="0.25">
      <c r="A21" s="398" t="s">
        <v>92</v>
      </c>
      <c r="B21" s="399"/>
      <c r="C21" s="399"/>
      <c r="D21" s="399"/>
      <c r="E21" s="399"/>
      <c r="F21" s="399"/>
      <c r="G21" s="399"/>
      <c r="H21" s="399"/>
      <c r="I21" s="399"/>
      <c r="J21" s="400"/>
    </row>
    <row r="22" spans="1:11" ht="14.25" x14ac:dyDescent="0.2">
      <c r="A22" s="229" t="s">
        <v>81</v>
      </c>
      <c r="B22" s="230" t="s">
        <v>80</v>
      </c>
      <c r="C22" s="376" t="s">
        <v>82</v>
      </c>
      <c r="D22" s="376"/>
      <c r="E22" s="376"/>
      <c r="F22" s="376"/>
      <c r="G22" s="230" t="s">
        <v>83</v>
      </c>
      <c r="H22" s="231" t="s">
        <v>84</v>
      </c>
      <c r="I22" s="232" t="s">
        <v>85</v>
      </c>
      <c r="J22" s="233" t="s">
        <v>86</v>
      </c>
    </row>
    <row r="23" spans="1:11" ht="15" x14ac:dyDescent="0.2">
      <c r="A23" s="234" t="s">
        <v>87</v>
      </c>
      <c r="B23" s="235">
        <v>83400</v>
      </c>
      <c r="C23" s="375" t="s">
        <v>263</v>
      </c>
      <c r="D23" s="375"/>
      <c r="E23" s="375"/>
      <c r="F23" s="375"/>
      <c r="G23" s="192" t="s">
        <v>11</v>
      </c>
      <c r="H23" s="236">
        <v>1</v>
      </c>
      <c r="I23" s="237">
        <v>85.81</v>
      </c>
      <c r="J23" s="238">
        <f t="shared" ref="J23:J30" si="0">ROUND(I23*H23,2)</f>
        <v>85.81</v>
      </c>
    </row>
    <row r="24" spans="1:11" ht="15" x14ac:dyDescent="0.2">
      <c r="A24" s="234" t="s">
        <v>90</v>
      </c>
      <c r="B24" s="235">
        <v>42243</v>
      </c>
      <c r="C24" s="375" t="s">
        <v>264</v>
      </c>
      <c r="D24" s="375"/>
      <c r="E24" s="375"/>
      <c r="F24" s="375"/>
      <c r="G24" s="192" t="s">
        <v>11</v>
      </c>
      <c r="H24" s="236">
        <v>1</v>
      </c>
      <c r="I24" s="237">
        <v>566.79999999999995</v>
      </c>
      <c r="J24" s="238">
        <f t="shared" si="0"/>
        <v>566.79999999999995</v>
      </c>
    </row>
    <row r="25" spans="1:11" ht="15" x14ac:dyDescent="0.2">
      <c r="A25" s="234" t="s">
        <v>27</v>
      </c>
      <c r="B25" s="235">
        <v>6827</v>
      </c>
      <c r="C25" s="375" t="s">
        <v>265</v>
      </c>
      <c r="D25" s="375"/>
      <c r="E25" s="375"/>
      <c r="F25" s="375"/>
      <c r="G25" s="192" t="s">
        <v>11</v>
      </c>
      <c r="H25" s="236">
        <v>1</v>
      </c>
      <c r="I25" s="237">
        <v>718.51</v>
      </c>
      <c r="J25" s="238">
        <f t="shared" si="0"/>
        <v>718.51</v>
      </c>
    </row>
    <row r="26" spans="1:11" ht="30" x14ac:dyDescent="0.2">
      <c r="A26" s="239" t="s">
        <v>104</v>
      </c>
      <c r="B26" s="240" t="s">
        <v>266</v>
      </c>
      <c r="C26" s="375" t="s">
        <v>267</v>
      </c>
      <c r="D26" s="375"/>
      <c r="E26" s="375"/>
      <c r="F26" s="375"/>
      <c r="G26" s="235" t="s">
        <v>95</v>
      </c>
      <c r="H26" s="236">
        <v>0.6</v>
      </c>
      <c r="I26" s="237">
        <v>44.98</v>
      </c>
      <c r="J26" s="238">
        <f t="shared" si="0"/>
        <v>26.99</v>
      </c>
    </row>
    <row r="27" spans="1:11" ht="30" x14ac:dyDescent="0.2">
      <c r="A27" s="239" t="s">
        <v>104</v>
      </c>
      <c r="B27" s="240" t="s">
        <v>268</v>
      </c>
      <c r="C27" s="375" t="s">
        <v>269</v>
      </c>
      <c r="D27" s="375"/>
      <c r="E27" s="375"/>
      <c r="F27" s="375"/>
      <c r="G27" s="235" t="s">
        <v>95</v>
      </c>
      <c r="H27" s="236">
        <v>0.05</v>
      </c>
      <c r="I27" s="237">
        <v>379.95</v>
      </c>
      <c r="J27" s="238">
        <f t="shared" si="0"/>
        <v>19</v>
      </c>
    </row>
    <row r="28" spans="1:11" ht="15" x14ac:dyDescent="0.2">
      <c r="A28" s="234" t="s">
        <v>87</v>
      </c>
      <c r="B28" s="241">
        <v>88264</v>
      </c>
      <c r="C28" s="409" t="s">
        <v>270</v>
      </c>
      <c r="D28" s="409"/>
      <c r="E28" s="409"/>
      <c r="F28" s="409"/>
      <c r="G28" s="241" t="s">
        <v>88</v>
      </c>
      <c r="H28" s="242">
        <v>1</v>
      </c>
      <c r="I28" s="243">
        <v>18.64</v>
      </c>
      <c r="J28" s="244">
        <f t="shared" si="0"/>
        <v>18.64</v>
      </c>
    </row>
    <row r="29" spans="1:11" ht="15" x14ac:dyDescent="0.2">
      <c r="A29" s="234" t="s">
        <v>87</v>
      </c>
      <c r="B29" s="241">
        <v>88309</v>
      </c>
      <c r="C29" s="409" t="s">
        <v>271</v>
      </c>
      <c r="D29" s="409"/>
      <c r="E29" s="409"/>
      <c r="F29" s="409"/>
      <c r="G29" s="241" t="s">
        <v>88</v>
      </c>
      <c r="H29" s="242">
        <v>3</v>
      </c>
      <c r="I29" s="243">
        <v>18.46</v>
      </c>
      <c r="J29" s="244">
        <f t="shared" si="0"/>
        <v>55.38</v>
      </c>
    </row>
    <row r="30" spans="1:11" ht="15" x14ac:dyDescent="0.2">
      <c r="A30" s="234" t="s">
        <v>87</v>
      </c>
      <c r="B30" s="241">
        <v>88316</v>
      </c>
      <c r="C30" s="409" t="s">
        <v>122</v>
      </c>
      <c r="D30" s="409"/>
      <c r="E30" s="409"/>
      <c r="F30" s="409"/>
      <c r="G30" s="241" t="s">
        <v>88</v>
      </c>
      <c r="H30" s="242">
        <v>3</v>
      </c>
      <c r="I30" s="243">
        <v>13.23</v>
      </c>
      <c r="J30" s="244">
        <f t="shared" si="0"/>
        <v>39.69</v>
      </c>
    </row>
    <row r="31" spans="1:11" ht="15" x14ac:dyDescent="0.2">
      <c r="A31" s="404" t="s">
        <v>89</v>
      </c>
      <c r="B31" s="405"/>
      <c r="C31" s="405"/>
      <c r="D31" s="405"/>
      <c r="E31" s="405"/>
      <c r="F31" s="405"/>
      <c r="G31" s="405"/>
      <c r="H31" s="405"/>
      <c r="I31" s="405"/>
      <c r="J31" s="116">
        <f>SUM(J23:J30)</f>
        <v>1530.8200000000002</v>
      </c>
    </row>
    <row r="32" spans="1:11" ht="15" x14ac:dyDescent="0.2">
      <c r="A32" s="377" t="s">
        <v>272</v>
      </c>
      <c r="B32" s="378"/>
      <c r="C32" s="378"/>
      <c r="D32" s="378"/>
      <c r="E32" s="378"/>
      <c r="F32" s="378"/>
      <c r="G32" s="378"/>
      <c r="H32" s="378"/>
      <c r="I32" s="378"/>
      <c r="J32" s="379"/>
    </row>
    <row r="33" spans="1:10" ht="15" x14ac:dyDescent="0.2">
      <c r="A33" s="377" t="s">
        <v>273</v>
      </c>
      <c r="B33" s="378"/>
      <c r="C33" s="378"/>
      <c r="D33" s="378"/>
      <c r="E33" s="378"/>
      <c r="F33" s="378"/>
      <c r="G33" s="378"/>
      <c r="H33" s="378"/>
      <c r="I33" s="378"/>
      <c r="J33" s="379"/>
    </row>
    <row r="34" spans="1:10" ht="15" x14ac:dyDescent="0.25">
      <c r="A34" s="245"/>
      <c r="B34" s="246"/>
      <c r="C34" s="246"/>
      <c r="D34" s="246"/>
      <c r="E34" s="246"/>
      <c r="F34" s="246"/>
      <c r="G34" s="247"/>
      <c r="H34" s="246"/>
      <c r="I34" s="246"/>
      <c r="J34" s="248"/>
    </row>
    <row r="35" spans="1:10" ht="14.25" x14ac:dyDescent="0.2">
      <c r="A35" s="380" t="s">
        <v>96</v>
      </c>
      <c r="B35" s="381"/>
      <c r="C35" s="381"/>
      <c r="D35" s="381"/>
      <c r="E35" s="381"/>
      <c r="F35" s="381"/>
      <c r="G35" s="381"/>
      <c r="H35" s="381"/>
      <c r="I35" s="381"/>
      <c r="J35" s="382"/>
    </row>
    <row r="36" spans="1:10" ht="15" x14ac:dyDescent="0.2">
      <c r="A36" s="395" t="s">
        <v>274</v>
      </c>
      <c r="B36" s="396"/>
      <c r="C36" s="396"/>
      <c r="D36" s="396"/>
      <c r="E36" s="396"/>
      <c r="F36" s="396"/>
      <c r="G36" s="396"/>
      <c r="H36" s="396"/>
      <c r="I36" s="396"/>
      <c r="J36" s="397"/>
    </row>
    <row r="37" spans="1:10" ht="15" x14ac:dyDescent="0.25">
      <c r="A37" s="398" t="s">
        <v>92</v>
      </c>
      <c r="B37" s="399"/>
      <c r="C37" s="399"/>
      <c r="D37" s="399"/>
      <c r="E37" s="399"/>
      <c r="F37" s="399"/>
      <c r="G37" s="399"/>
      <c r="H37" s="399"/>
      <c r="I37" s="399"/>
      <c r="J37" s="400"/>
    </row>
    <row r="38" spans="1:10" ht="14.25" x14ac:dyDescent="0.2">
      <c r="A38" s="229" t="s">
        <v>81</v>
      </c>
      <c r="B38" s="230" t="s">
        <v>80</v>
      </c>
      <c r="C38" s="376" t="s">
        <v>82</v>
      </c>
      <c r="D38" s="376"/>
      <c r="E38" s="376"/>
      <c r="F38" s="376"/>
      <c r="G38" s="230" t="s">
        <v>83</v>
      </c>
      <c r="H38" s="231" t="s">
        <v>84</v>
      </c>
      <c r="I38" s="232" t="s">
        <v>85</v>
      </c>
      <c r="J38" s="233" t="s">
        <v>86</v>
      </c>
    </row>
    <row r="39" spans="1:10" ht="15" x14ac:dyDescent="0.2">
      <c r="A39" s="193" t="s">
        <v>27</v>
      </c>
      <c r="B39" s="247">
        <v>11126</v>
      </c>
      <c r="C39" s="369" t="s">
        <v>275</v>
      </c>
      <c r="D39" s="370"/>
      <c r="E39" s="370"/>
      <c r="F39" s="371"/>
      <c r="G39" s="192" t="s">
        <v>11</v>
      </c>
      <c r="H39" s="112">
        <v>1</v>
      </c>
      <c r="I39" s="249">
        <v>1332.53</v>
      </c>
      <c r="J39" s="115">
        <f>ROUND(I39*H39,2)</f>
        <v>1332.53</v>
      </c>
    </row>
    <row r="40" spans="1:10" ht="15" x14ac:dyDescent="0.2">
      <c r="A40" s="193" t="s">
        <v>87</v>
      </c>
      <c r="B40" s="192">
        <v>88309</v>
      </c>
      <c r="C40" s="401" t="s">
        <v>271</v>
      </c>
      <c r="D40" s="402"/>
      <c r="E40" s="402"/>
      <c r="F40" s="403"/>
      <c r="G40" s="192" t="s">
        <v>88</v>
      </c>
      <c r="H40" s="112">
        <v>1</v>
      </c>
      <c r="I40" s="113">
        <v>18.46</v>
      </c>
      <c r="J40" s="115">
        <f t="shared" ref="J40:J41" si="1">ROUND(I40*H40,2)</f>
        <v>18.46</v>
      </c>
    </row>
    <row r="41" spans="1:10" ht="15" x14ac:dyDescent="0.2">
      <c r="A41" s="193" t="s">
        <v>87</v>
      </c>
      <c r="B41" s="192">
        <v>88316</v>
      </c>
      <c r="C41" s="401" t="s">
        <v>122</v>
      </c>
      <c r="D41" s="402"/>
      <c r="E41" s="402"/>
      <c r="F41" s="403"/>
      <c r="G41" s="192" t="s">
        <v>88</v>
      </c>
      <c r="H41" s="112">
        <v>1</v>
      </c>
      <c r="I41" s="113">
        <v>13.23</v>
      </c>
      <c r="J41" s="115">
        <f t="shared" si="1"/>
        <v>13.23</v>
      </c>
    </row>
    <row r="42" spans="1:10" ht="15" x14ac:dyDescent="0.2">
      <c r="A42" s="404" t="s">
        <v>89</v>
      </c>
      <c r="B42" s="405"/>
      <c r="C42" s="405"/>
      <c r="D42" s="405"/>
      <c r="E42" s="405"/>
      <c r="F42" s="405"/>
      <c r="G42" s="405"/>
      <c r="H42" s="405"/>
      <c r="I42" s="405"/>
      <c r="J42" s="116">
        <f>SUM(J39:J41)</f>
        <v>1364.22</v>
      </c>
    </row>
    <row r="43" spans="1:10" ht="15" x14ac:dyDescent="0.2">
      <c r="A43" s="377" t="s">
        <v>276</v>
      </c>
      <c r="B43" s="378"/>
      <c r="C43" s="378"/>
      <c r="D43" s="378"/>
      <c r="E43" s="378"/>
      <c r="F43" s="378"/>
      <c r="G43" s="378"/>
      <c r="H43" s="378"/>
      <c r="I43" s="378"/>
      <c r="J43" s="379"/>
    </row>
    <row r="44" spans="1:10" ht="15" x14ac:dyDescent="0.2">
      <c r="A44" s="377" t="s">
        <v>128</v>
      </c>
      <c r="B44" s="378"/>
      <c r="C44" s="378"/>
      <c r="D44" s="378"/>
      <c r="E44" s="378"/>
      <c r="F44" s="378"/>
      <c r="G44" s="378"/>
      <c r="H44" s="378"/>
      <c r="I44" s="378"/>
      <c r="J44" s="379"/>
    </row>
    <row r="45" spans="1:10" ht="15" x14ac:dyDescent="0.2">
      <c r="A45" s="392"/>
      <c r="B45" s="393"/>
      <c r="C45" s="393"/>
      <c r="D45" s="393"/>
      <c r="E45" s="393"/>
      <c r="F45" s="393"/>
      <c r="G45" s="393"/>
      <c r="H45" s="393"/>
      <c r="I45" s="393"/>
      <c r="J45" s="394"/>
    </row>
    <row r="46" spans="1:10" ht="14.25" x14ac:dyDescent="0.2">
      <c r="A46" s="380" t="s">
        <v>98</v>
      </c>
      <c r="B46" s="381"/>
      <c r="C46" s="381"/>
      <c r="D46" s="381"/>
      <c r="E46" s="381"/>
      <c r="F46" s="381"/>
      <c r="G46" s="381"/>
      <c r="H46" s="381"/>
      <c r="I46" s="381"/>
      <c r="J46" s="382"/>
    </row>
    <row r="47" spans="1:10" ht="15" x14ac:dyDescent="0.2">
      <c r="A47" s="395" t="s">
        <v>139</v>
      </c>
      <c r="B47" s="396"/>
      <c r="C47" s="396"/>
      <c r="D47" s="396"/>
      <c r="E47" s="396"/>
      <c r="F47" s="396"/>
      <c r="G47" s="396"/>
      <c r="H47" s="396"/>
      <c r="I47" s="396"/>
      <c r="J47" s="397"/>
    </row>
    <row r="48" spans="1:10" ht="15" x14ac:dyDescent="0.25">
      <c r="A48" s="398" t="s">
        <v>92</v>
      </c>
      <c r="B48" s="399"/>
      <c r="C48" s="399"/>
      <c r="D48" s="399"/>
      <c r="E48" s="399"/>
      <c r="F48" s="399"/>
      <c r="G48" s="399"/>
      <c r="H48" s="399"/>
      <c r="I48" s="399"/>
      <c r="J48" s="400"/>
    </row>
    <row r="49" spans="1:10" ht="14.25" x14ac:dyDescent="0.2">
      <c r="A49" s="229" t="s">
        <v>81</v>
      </c>
      <c r="B49" s="230" t="s">
        <v>80</v>
      </c>
      <c r="C49" s="376" t="s">
        <v>82</v>
      </c>
      <c r="D49" s="376"/>
      <c r="E49" s="376"/>
      <c r="F49" s="376"/>
      <c r="G49" s="230" t="s">
        <v>83</v>
      </c>
      <c r="H49" s="231" t="s">
        <v>84</v>
      </c>
      <c r="I49" s="232" t="s">
        <v>85</v>
      </c>
      <c r="J49" s="233" t="s">
        <v>86</v>
      </c>
    </row>
    <row r="50" spans="1:10" ht="15" x14ac:dyDescent="0.2">
      <c r="A50" s="193" t="s">
        <v>27</v>
      </c>
      <c r="B50" s="192">
        <v>13283</v>
      </c>
      <c r="C50" s="369" t="s">
        <v>138</v>
      </c>
      <c r="D50" s="370"/>
      <c r="E50" s="370"/>
      <c r="F50" s="371"/>
      <c r="G50" s="192" t="s">
        <v>11</v>
      </c>
      <c r="H50" s="192">
        <v>1</v>
      </c>
      <c r="I50" s="113">
        <v>2347</v>
      </c>
      <c r="J50" s="115">
        <f t="shared" ref="J50:J55" si="2">ROUND(I50*H50,2)</f>
        <v>2347</v>
      </c>
    </row>
    <row r="51" spans="1:10" ht="15" x14ac:dyDescent="0.2">
      <c r="A51" s="193" t="s">
        <v>87</v>
      </c>
      <c r="B51" s="192">
        <v>94963</v>
      </c>
      <c r="C51" s="369" t="s">
        <v>93</v>
      </c>
      <c r="D51" s="370"/>
      <c r="E51" s="370"/>
      <c r="F51" s="371"/>
      <c r="G51" s="192" t="s">
        <v>95</v>
      </c>
      <c r="H51" s="192">
        <v>0.04</v>
      </c>
      <c r="I51" s="113">
        <v>257.24</v>
      </c>
      <c r="J51" s="115">
        <f t="shared" si="2"/>
        <v>10.29</v>
      </c>
    </row>
    <row r="52" spans="1:10" ht="15" x14ac:dyDescent="0.2">
      <c r="A52" s="193" t="s">
        <v>87</v>
      </c>
      <c r="B52" s="192">
        <v>93358</v>
      </c>
      <c r="C52" s="369" t="s">
        <v>94</v>
      </c>
      <c r="D52" s="370"/>
      <c r="E52" s="370"/>
      <c r="F52" s="371"/>
      <c r="G52" s="192" t="s">
        <v>95</v>
      </c>
      <c r="H52" s="192">
        <v>0.08</v>
      </c>
      <c r="I52" s="113">
        <v>52.33</v>
      </c>
      <c r="J52" s="115">
        <f t="shared" si="2"/>
        <v>4.1900000000000004</v>
      </c>
    </row>
    <row r="53" spans="1:10" ht="15" x14ac:dyDescent="0.2">
      <c r="A53" s="193" t="s">
        <v>87</v>
      </c>
      <c r="B53" s="192">
        <v>96995</v>
      </c>
      <c r="C53" s="369" t="s">
        <v>127</v>
      </c>
      <c r="D53" s="370"/>
      <c r="E53" s="370"/>
      <c r="F53" s="371"/>
      <c r="G53" s="192" t="s">
        <v>95</v>
      </c>
      <c r="H53" s="192">
        <v>0.04</v>
      </c>
      <c r="I53" s="113">
        <v>31.73</v>
      </c>
      <c r="J53" s="115">
        <f t="shared" si="2"/>
        <v>1.27</v>
      </c>
    </row>
    <row r="54" spans="1:10" ht="15" x14ac:dyDescent="0.2">
      <c r="A54" s="193" t="s">
        <v>87</v>
      </c>
      <c r="B54" s="192">
        <v>88309</v>
      </c>
      <c r="C54" s="369" t="s">
        <v>121</v>
      </c>
      <c r="D54" s="370"/>
      <c r="E54" s="370"/>
      <c r="F54" s="371"/>
      <c r="G54" s="192" t="s">
        <v>103</v>
      </c>
      <c r="H54" s="192">
        <v>1</v>
      </c>
      <c r="I54" s="113">
        <v>18.46</v>
      </c>
      <c r="J54" s="115">
        <f t="shared" si="2"/>
        <v>18.46</v>
      </c>
    </row>
    <row r="55" spans="1:10" ht="15" x14ac:dyDescent="0.2">
      <c r="A55" s="193" t="s">
        <v>87</v>
      </c>
      <c r="B55" s="192">
        <v>88316</v>
      </c>
      <c r="C55" s="369" t="s">
        <v>122</v>
      </c>
      <c r="D55" s="370"/>
      <c r="E55" s="370"/>
      <c r="F55" s="371"/>
      <c r="G55" s="192" t="s">
        <v>103</v>
      </c>
      <c r="H55" s="192">
        <v>1</v>
      </c>
      <c r="I55" s="113">
        <v>13.23</v>
      </c>
      <c r="J55" s="115">
        <f t="shared" si="2"/>
        <v>13.23</v>
      </c>
    </row>
    <row r="56" spans="1:10" ht="15" x14ac:dyDescent="0.2">
      <c r="A56" s="372" t="s">
        <v>89</v>
      </c>
      <c r="B56" s="373"/>
      <c r="C56" s="373"/>
      <c r="D56" s="373"/>
      <c r="E56" s="373"/>
      <c r="F56" s="373"/>
      <c r="G56" s="373"/>
      <c r="H56" s="373"/>
      <c r="I56" s="374"/>
      <c r="J56" s="116">
        <f>SUM(J50:J55)</f>
        <v>2394.44</v>
      </c>
    </row>
    <row r="57" spans="1:10" ht="15" x14ac:dyDescent="0.2">
      <c r="A57" s="377" t="s">
        <v>193</v>
      </c>
      <c r="B57" s="378"/>
      <c r="C57" s="378"/>
      <c r="D57" s="378"/>
      <c r="E57" s="378"/>
      <c r="F57" s="378"/>
      <c r="G57" s="378"/>
      <c r="H57" s="378"/>
      <c r="I57" s="378"/>
      <c r="J57" s="379"/>
    </row>
    <row r="58" spans="1:10" ht="15" x14ac:dyDescent="0.2">
      <c r="A58" s="377" t="s">
        <v>141</v>
      </c>
      <c r="B58" s="378"/>
      <c r="C58" s="378"/>
      <c r="D58" s="378"/>
      <c r="E58" s="378"/>
      <c r="F58" s="378"/>
      <c r="G58" s="378"/>
      <c r="H58" s="378"/>
      <c r="I58" s="378"/>
      <c r="J58" s="379"/>
    </row>
    <row r="59" spans="1:10" x14ac:dyDescent="0.2">
      <c r="A59" s="133"/>
      <c r="B59" s="250"/>
      <c r="C59" s="196"/>
      <c r="D59" s="196"/>
      <c r="E59" s="196"/>
      <c r="F59" s="196"/>
      <c r="G59" s="251"/>
      <c r="H59" s="196"/>
      <c r="I59" s="196"/>
      <c r="J59" s="134"/>
    </row>
    <row r="60" spans="1:10" ht="14.25" x14ac:dyDescent="0.2">
      <c r="A60" s="380" t="s">
        <v>99</v>
      </c>
      <c r="B60" s="381"/>
      <c r="C60" s="381"/>
      <c r="D60" s="381"/>
      <c r="E60" s="381"/>
      <c r="F60" s="381"/>
      <c r="G60" s="381"/>
      <c r="H60" s="381"/>
      <c r="I60" s="381"/>
      <c r="J60" s="382"/>
    </row>
    <row r="61" spans="1:10" ht="15" x14ac:dyDescent="0.2">
      <c r="A61" s="395" t="s">
        <v>129</v>
      </c>
      <c r="B61" s="396"/>
      <c r="C61" s="396"/>
      <c r="D61" s="396"/>
      <c r="E61" s="396"/>
      <c r="F61" s="396"/>
      <c r="G61" s="396"/>
      <c r="H61" s="396"/>
      <c r="I61" s="396"/>
      <c r="J61" s="397"/>
    </row>
    <row r="62" spans="1:10" ht="15" x14ac:dyDescent="0.25">
      <c r="A62" s="398" t="s">
        <v>92</v>
      </c>
      <c r="B62" s="399"/>
      <c r="C62" s="399"/>
      <c r="D62" s="399"/>
      <c r="E62" s="399"/>
      <c r="F62" s="399"/>
      <c r="G62" s="399"/>
      <c r="H62" s="399"/>
      <c r="I62" s="399"/>
      <c r="J62" s="400"/>
    </row>
    <row r="63" spans="1:10" ht="14.25" x14ac:dyDescent="0.2">
      <c r="A63" s="229" t="s">
        <v>81</v>
      </c>
      <c r="B63" s="230" t="s">
        <v>80</v>
      </c>
      <c r="C63" s="376" t="s">
        <v>82</v>
      </c>
      <c r="D63" s="376"/>
      <c r="E63" s="376"/>
      <c r="F63" s="376"/>
      <c r="G63" s="230" t="s">
        <v>83</v>
      </c>
      <c r="H63" s="231" t="s">
        <v>84</v>
      </c>
      <c r="I63" s="232" t="s">
        <v>85</v>
      </c>
      <c r="J63" s="233" t="s">
        <v>86</v>
      </c>
    </row>
    <row r="64" spans="1:10" ht="15" x14ac:dyDescent="0.2">
      <c r="A64" s="193" t="s">
        <v>90</v>
      </c>
      <c r="B64" s="192">
        <v>42431</v>
      </c>
      <c r="C64" s="369" t="s">
        <v>130</v>
      </c>
      <c r="D64" s="370"/>
      <c r="E64" s="370"/>
      <c r="F64" s="371"/>
      <c r="G64" s="192" t="s">
        <v>11</v>
      </c>
      <c r="H64" s="192">
        <v>1</v>
      </c>
      <c r="I64" s="128">
        <v>2248.1799999999998</v>
      </c>
      <c r="J64" s="115">
        <f t="shared" ref="J64:J69" si="3">ROUND(I64*H64,2)</f>
        <v>2248.1799999999998</v>
      </c>
    </row>
    <row r="65" spans="1:10" ht="15" x14ac:dyDescent="0.2">
      <c r="A65" s="193" t="s">
        <v>87</v>
      </c>
      <c r="B65" s="192">
        <v>94963</v>
      </c>
      <c r="C65" s="369" t="s">
        <v>93</v>
      </c>
      <c r="D65" s="370"/>
      <c r="E65" s="370"/>
      <c r="F65" s="371"/>
      <c r="G65" s="192" t="s">
        <v>95</v>
      </c>
      <c r="H65" s="192">
        <v>0.02</v>
      </c>
      <c r="I65" s="113">
        <v>257.24</v>
      </c>
      <c r="J65" s="115">
        <f t="shared" si="3"/>
        <v>5.14</v>
      </c>
    </row>
    <row r="66" spans="1:10" ht="15" x14ac:dyDescent="0.2">
      <c r="A66" s="193" t="s">
        <v>87</v>
      </c>
      <c r="B66" s="192">
        <v>93358</v>
      </c>
      <c r="C66" s="369" t="s">
        <v>94</v>
      </c>
      <c r="D66" s="370"/>
      <c r="E66" s="370"/>
      <c r="F66" s="371"/>
      <c r="G66" s="192" t="s">
        <v>95</v>
      </c>
      <c r="H66" s="192">
        <v>0.04</v>
      </c>
      <c r="I66" s="113">
        <v>52.33</v>
      </c>
      <c r="J66" s="115">
        <f t="shared" si="3"/>
        <v>2.09</v>
      </c>
    </row>
    <row r="67" spans="1:10" ht="15" x14ac:dyDescent="0.2">
      <c r="A67" s="193" t="s">
        <v>87</v>
      </c>
      <c r="B67" s="192">
        <v>96995</v>
      </c>
      <c r="C67" s="369" t="s">
        <v>127</v>
      </c>
      <c r="D67" s="370"/>
      <c r="E67" s="370"/>
      <c r="F67" s="371"/>
      <c r="G67" s="192" t="s">
        <v>95</v>
      </c>
      <c r="H67" s="192">
        <v>0.02</v>
      </c>
      <c r="I67" s="113">
        <v>31.73</v>
      </c>
      <c r="J67" s="115">
        <f t="shared" si="3"/>
        <v>0.63</v>
      </c>
    </row>
    <row r="68" spans="1:10" ht="15" x14ac:dyDescent="0.2">
      <c r="A68" s="193" t="s">
        <v>87</v>
      </c>
      <c r="B68" s="192">
        <v>88309</v>
      </c>
      <c r="C68" s="369" t="s">
        <v>121</v>
      </c>
      <c r="D68" s="370"/>
      <c r="E68" s="370"/>
      <c r="F68" s="371"/>
      <c r="G68" s="192" t="s">
        <v>103</v>
      </c>
      <c r="H68" s="192">
        <v>1</v>
      </c>
      <c r="I68" s="113">
        <v>18.46</v>
      </c>
      <c r="J68" s="115">
        <f t="shared" si="3"/>
        <v>18.46</v>
      </c>
    </row>
    <row r="69" spans="1:10" ht="15" x14ac:dyDescent="0.2">
      <c r="A69" s="193" t="s">
        <v>87</v>
      </c>
      <c r="B69" s="192">
        <v>88316</v>
      </c>
      <c r="C69" s="369" t="s">
        <v>122</v>
      </c>
      <c r="D69" s="370"/>
      <c r="E69" s="370"/>
      <c r="F69" s="371"/>
      <c r="G69" s="192" t="s">
        <v>103</v>
      </c>
      <c r="H69" s="192">
        <v>1</v>
      </c>
      <c r="I69" s="113">
        <v>13.23</v>
      </c>
      <c r="J69" s="115">
        <f t="shared" si="3"/>
        <v>13.23</v>
      </c>
    </row>
    <row r="70" spans="1:10" ht="15" x14ac:dyDescent="0.2">
      <c r="A70" s="372" t="s">
        <v>89</v>
      </c>
      <c r="B70" s="373"/>
      <c r="C70" s="373"/>
      <c r="D70" s="373"/>
      <c r="E70" s="373"/>
      <c r="F70" s="373"/>
      <c r="G70" s="373"/>
      <c r="H70" s="373"/>
      <c r="I70" s="374"/>
      <c r="J70" s="116">
        <f>SUM(J64:J69)</f>
        <v>2287.73</v>
      </c>
    </row>
    <row r="71" spans="1:10" ht="15" x14ac:dyDescent="0.2">
      <c r="A71" s="377" t="s">
        <v>194</v>
      </c>
      <c r="B71" s="378"/>
      <c r="C71" s="378"/>
      <c r="D71" s="378"/>
      <c r="E71" s="378"/>
      <c r="F71" s="378"/>
      <c r="G71" s="378"/>
      <c r="H71" s="378"/>
      <c r="I71" s="378"/>
      <c r="J71" s="379"/>
    </row>
    <row r="72" spans="1:10" ht="15" x14ac:dyDescent="0.2">
      <c r="A72" s="377" t="s">
        <v>128</v>
      </c>
      <c r="B72" s="378"/>
      <c r="C72" s="378"/>
      <c r="D72" s="378"/>
      <c r="E72" s="378"/>
      <c r="F72" s="378"/>
      <c r="G72" s="378"/>
      <c r="H72" s="378"/>
      <c r="I72" s="378"/>
      <c r="J72" s="379"/>
    </row>
    <row r="73" spans="1:10" x14ac:dyDescent="0.2">
      <c r="A73" s="133"/>
      <c r="B73" s="250"/>
      <c r="C73" s="196"/>
      <c r="D73" s="196"/>
      <c r="E73" s="196"/>
      <c r="F73" s="196"/>
      <c r="G73" s="251"/>
      <c r="H73" s="196"/>
      <c r="I73" s="196"/>
      <c r="J73" s="134"/>
    </row>
    <row r="74" spans="1:10" ht="14.25" x14ac:dyDescent="0.2">
      <c r="A74" s="380" t="s">
        <v>100</v>
      </c>
      <c r="B74" s="381"/>
      <c r="C74" s="381"/>
      <c r="D74" s="381"/>
      <c r="E74" s="381"/>
      <c r="F74" s="381"/>
      <c r="G74" s="381"/>
      <c r="H74" s="381"/>
      <c r="I74" s="381"/>
      <c r="J74" s="382"/>
    </row>
    <row r="75" spans="1:10" ht="15" x14ac:dyDescent="0.2">
      <c r="A75" s="395" t="s">
        <v>136</v>
      </c>
      <c r="B75" s="396"/>
      <c r="C75" s="396"/>
      <c r="D75" s="396"/>
      <c r="E75" s="396"/>
      <c r="F75" s="396"/>
      <c r="G75" s="396"/>
      <c r="H75" s="396"/>
      <c r="I75" s="396"/>
      <c r="J75" s="397"/>
    </row>
    <row r="76" spans="1:10" ht="15" x14ac:dyDescent="0.25">
      <c r="A76" s="398" t="s">
        <v>92</v>
      </c>
      <c r="B76" s="399"/>
      <c r="C76" s="399"/>
      <c r="D76" s="399"/>
      <c r="E76" s="399"/>
      <c r="F76" s="399"/>
      <c r="G76" s="399"/>
      <c r="H76" s="399"/>
      <c r="I76" s="399"/>
      <c r="J76" s="400"/>
    </row>
    <row r="77" spans="1:10" ht="14.25" x14ac:dyDescent="0.2">
      <c r="A77" s="229" t="s">
        <v>81</v>
      </c>
      <c r="B77" s="230" t="s">
        <v>80</v>
      </c>
      <c r="C77" s="376" t="s">
        <v>82</v>
      </c>
      <c r="D77" s="376"/>
      <c r="E77" s="376"/>
      <c r="F77" s="376"/>
      <c r="G77" s="230" t="s">
        <v>83</v>
      </c>
      <c r="H77" s="231" t="s">
        <v>84</v>
      </c>
      <c r="I77" s="232" t="s">
        <v>85</v>
      </c>
      <c r="J77" s="233" t="s">
        <v>86</v>
      </c>
    </row>
    <row r="78" spans="1:10" ht="15" x14ac:dyDescent="0.2">
      <c r="A78" s="193" t="s">
        <v>27</v>
      </c>
      <c r="B78" s="192">
        <v>9439</v>
      </c>
      <c r="C78" s="369" t="s">
        <v>137</v>
      </c>
      <c r="D78" s="370"/>
      <c r="E78" s="370"/>
      <c r="F78" s="371"/>
      <c r="G78" s="192" t="s">
        <v>11</v>
      </c>
      <c r="H78" s="192">
        <v>1</v>
      </c>
      <c r="I78" s="128">
        <v>2736</v>
      </c>
      <c r="J78" s="115">
        <f t="shared" ref="J78:J83" si="4">ROUND(I78*H78,2)</f>
        <v>2736</v>
      </c>
    </row>
    <row r="79" spans="1:10" ht="15" x14ac:dyDescent="0.2">
      <c r="A79" s="193" t="s">
        <v>87</v>
      </c>
      <c r="B79" s="192">
        <v>94963</v>
      </c>
      <c r="C79" s="369" t="s">
        <v>93</v>
      </c>
      <c r="D79" s="370"/>
      <c r="E79" s="370"/>
      <c r="F79" s="371"/>
      <c r="G79" s="192" t="s">
        <v>95</v>
      </c>
      <c r="H79" s="192">
        <v>0.08</v>
      </c>
      <c r="I79" s="113">
        <v>257.24</v>
      </c>
      <c r="J79" s="115">
        <f t="shared" si="4"/>
        <v>20.58</v>
      </c>
    </row>
    <row r="80" spans="1:10" ht="15" x14ac:dyDescent="0.2">
      <c r="A80" s="193" t="s">
        <v>87</v>
      </c>
      <c r="B80" s="192">
        <v>93358</v>
      </c>
      <c r="C80" s="369" t="s">
        <v>94</v>
      </c>
      <c r="D80" s="370"/>
      <c r="E80" s="370"/>
      <c r="F80" s="371"/>
      <c r="G80" s="192" t="s">
        <v>95</v>
      </c>
      <c r="H80" s="192">
        <v>0.16</v>
      </c>
      <c r="I80" s="113">
        <v>52.33</v>
      </c>
      <c r="J80" s="115">
        <f t="shared" si="4"/>
        <v>8.3699999999999992</v>
      </c>
    </row>
    <row r="81" spans="1:10" ht="15" x14ac:dyDescent="0.2">
      <c r="A81" s="193" t="s">
        <v>87</v>
      </c>
      <c r="B81" s="192">
        <v>96995</v>
      </c>
      <c r="C81" s="369" t="s">
        <v>127</v>
      </c>
      <c r="D81" s="370"/>
      <c r="E81" s="370"/>
      <c r="F81" s="371"/>
      <c r="G81" s="192" t="s">
        <v>95</v>
      </c>
      <c r="H81" s="192">
        <v>0.08</v>
      </c>
      <c r="I81" s="113">
        <v>31.73</v>
      </c>
      <c r="J81" s="115">
        <f t="shared" si="4"/>
        <v>2.54</v>
      </c>
    </row>
    <row r="82" spans="1:10" ht="15" x14ac:dyDescent="0.2">
      <c r="A82" s="193" t="s">
        <v>87</v>
      </c>
      <c r="B82" s="192">
        <v>88309</v>
      </c>
      <c r="C82" s="369" t="s">
        <v>121</v>
      </c>
      <c r="D82" s="370"/>
      <c r="E82" s="370"/>
      <c r="F82" s="371"/>
      <c r="G82" s="192" t="s">
        <v>103</v>
      </c>
      <c r="H82" s="192">
        <v>1</v>
      </c>
      <c r="I82" s="113">
        <v>18.46</v>
      </c>
      <c r="J82" s="115">
        <f t="shared" si="4"/>
        <v>18.46</v>
      </c>
    </row>
    <row r="83" spans="1:10" ht="15" x14ac:dyDescent="0.2">
      <c r="A83" s="193" t="s">
        <v>87</v>
      </c>
      <c r="B83" s="192">
        <v>88316</v>
      </c>
      <c r="C83" s="369" t="s">
        <v>122</v>
      </c>
      <c r="D83" s="370"/>
      <c r="E83" s="370"/>
      <c r="F83" s="371"/>
      <c r="G83" s="192" t="s">
        <v>103</v>
      </c>
      <c r="H83" s="192">
        <v>1</v>
      </c>
      <c r="I83" s="113">
        <v>13.23</v>
      </c>
      <c r="J83" s="115">
        <f t="shared" si="4"/>
        <v>13.23</v>
      </c>
    </row>
    <row r="84" spans="1:10" ht="15" x14ac:dyDescent="0.2">
      <c r="A84" s="372" t="s">
        <v>89</v>
      </c>
      <c r="B84" s="373"/>
      <c r="C84" s="373"/>
      <c r="D84" s="373"/>
      <c r="E84" s="373"/>
      <c r="F84" s="373"/>
      <c r="G84" s="373"/>
      <c r="H84" s="373"/>
      <c r="I84" s="374"/>
      <c r="J84" s="116">
        <f>SUM(J78:J83)</f>
        <v>2799.18</v>
      </c>
    </row>
    <row r="85" spans="1:10" ht="15" x14ac:dyDescent="0.2">
      <c r="A85" s="377" t="s">
        <v>193</v>
      </c>
      <c r="B85" s="378"/>
      <c r="C85" s="378"/>
      <c r="D85" s="378"/>
      <c r="E85" s="378"/>
      <c r="F85" s="378"/>
      <c r="G85" s="378"/>
      <c r="H85" s="378"/>
      <c r="I85" s="378"/>
      <c r="J85" s="379"/>
    </row>
    <row r="86" spans="1:10" ht="15" x14ac:dyDescent="0.2">
      <c r="A86" s="377" t="s">
        <v>140</v>
      </c>
      <c r="B86" s="378"/>
      <c r="C86" s="378"/>
      <c r="D86" s="378"/>
      <c r="E86" s="378"/>
      <c r="F86" s="378"/>
      <c r="G86" s="378"/>
      <c r="H86" s="378"/>
      <c r="I86" s="378"/>
      <c r="J86" s="379"/>
    </row>
    <row r="87" spans="1:10" ht="15" x14ac:dyDescent="0.2">
      <c r="A87" s="135"/>
      <c r="B87" s="136"/>
      <c r="C87" s="136"/>
      <c r="D87" s="136"/>
      <c r="E87" s="136"/>
      <c r="F87" s="136"/>
      <c r="G87" s="252"/>
      <c r="H87" s="136"/>
      <c r="I87" s="136"/>
      <c r="J87" s="137"/>
    </row>
    <row r="88" spans="1:10" ht="14.25" x14ac:dyDescent="0.2">
      <c r="A88" s="380" t="s">
        <v>101</v>
      </c>
      <c r="B88" s="381"/>
      <c r="C88" s="381"/>
      <c r="D88" s="381"/>
      <c r="E88" s="381"/>
      <c r="F88" s="381"/>
      <c r="G88" s="381"/>
      <c r="H88" s="381"/>
      <c r="I88" s="381"/>
      <c r="J88" s="382"/>
    </row>
    <row r="89" spans="1:10" ht="15" x14ac:dyDescent="0.2">
      <c r="A89" s="395" t="s">
        <v>277</v>
      </c>
      <c r="B89" s="396"/>
      <c r="C89" s="396"/>
      <c r="D89" s="396"/>
      <c r="E89" s="396"/>
      <c r="F89" s="396"/>
      <c r="G89" s="396"/>
      <c r="H89" s="396"/>
      <c r="I89" s="396"/>
      <c r="J89" s="397"/>
    </row>
    <row r="90" spans="1:10" ht="15" x14ac:dyDescent="0.25">
      <c r="A90" s="398" t="s">
        <v>92</v>
      </c>
      <c r="B90" s="399"/>
      <c r="C90" s="399"/>
      <c r="D90" s="399"/>
      <c r="E90" s="399"/>
      <c r="F90" s="399"/>
      <c r="G90" s="399"/>
      <c r="H90" s="399"/>
      <c r="I90" s="399"/>
      <c r="J90" s="400"/>
    </row>
    <row r="91" spans="1:10" ht="14.25" x14ac:dyDescent="0.2">
      <c r="A91" s="229" t="s">
        <v>81</v>
      </c>
      <c r="B91" s="230" t="s">
        <v>80</v>
      </c>
      <c r="C91" s="376" t="s">
        <v>82</v>
      </c>
      <c r="D91" s="376"/>
      <c r="E91" s="376"/>
      <c r="F91" s="376"/>
      <c r="G91" s="230" t="s">
        <v>83</v>
      </c>
      <c r="H91" s="231" t="s">
        <v>84</v>
      </c>
      <c r="I91" s="232" t="s">
        <v>85</v>
      </c>
      <c r="J91" s="233" t="s">
        <v>86</v>
      </c>
    </row>
    <row r="92" spans="1:10" ht="15" x14ac:dyDescent="0.2">
      <c r="A92" s="193" t="s">
        <v>90</v>
      </c>
      <c r="B92" s="192">
        <v>42430</v>
      </c>
      <c r="C92" s="369" t="s">
        <v>278</v>
      </c>
      <c r="D92" s="370"/>
      <c r="E92" s="370"/>
      <c r="F92" s="371"/>
      <c r="G92" s="192" t="s">
        <v>11</v>
      </c>
      <c r="H92" s="192">
        <v>1</v>
      </c>
      <c r="I92" s="128">
        <v>3654.84</v>
      </c>
      <c r="J92" s="115">
        <f t="shared" ref="J92:J97" si="5">ROUND(I92*H92,2)</f>
        <v>3654.84</v>
      </c>
    </row>
    <row r="93" spans="1:10" ht="15" x14ac:dyDescent="0.2">
      <c r="A93" s="193" t="s">
        <v>87</v>
      </c>
      <c r="B93" s="192">
        <v>94963</v>
      </c>
      <c r="C93" s="369" t="s">
        <v>93</v>
      </c>
      <c r="D93" s="370"/>
      <c r="E93" s="370"/>
      <c r="F93" s="371"/>
      <c r="G93" s="192" t="s">
        <v>95</v>
      </c>
      <c r="H93" s="192">
        <v>7.0000000000000007E-2</v>
      </c>
      <c r="I93" s="113">
        <v>257.24</v>
      </c>
      <c r="J93" s="115">
        <f t="shared" si="5"/>
        <v>18.010000000000002</v>
      </c>
    </row>
    <row r="94" spans="1:10" ht="15" x14ac:dyDescent="0.2">
      <c r="A94" s="193" t="s">
        <v>87</v>
      </c>
      <c r="B94" s="192">
        <v>93358</v>
      </c>
      <c r="C94" s="369" t="s">
        <v>94</v>
      </c>
      <c r="D94" s="370"/>
      <c r="E94" s="370"/>
      <c r="F94" s="371"/>
      <c r="G94" s="192" t="s">
        <v>95</v>
      </c>
      <c r="H94" s="192">
        <v>0.12</v>
      </c>
      <c r="I94" s="113">
        <v>52.33</v>
      </c>
      <c r="J94" s="115">
        <f t="shared" si="5"/>
        <v>6.28</v>
      </c>
    </row>
    <row r="95" spans="1:10" ht="15" x14ac:dyDescent="0.2">
      <c r="A95" s="193" t="s">
        <v>87</v>
      </c>
      <c r="B95" s="192">
        <v>96995</v>
      </c>
      <c r="C95" s="369" t="s">
        <v>127</v>
      </c>
      <c r="D95" s="370"/>
      <c r="E95" s="370"/>
      <c r="F95" s="371"/>
      <c r="G95" s="192" t="s">
        <v>95</v>
      </c>
      <c r="H95" s="192">
        <v>0.05</v>
      </c>
      <c r="I95" s="113">
        <v>31.73</v>
      </c>
      <c r="J95" s="115">
        <f t="shared" si="5"/>
        <v>1.59</v>
      </c>
    </row>
    <row r="96" spans="1:10" ht="15" x14ac:dyDescent="0.2">
      <c r="A96" s="193" t="s">
        <v>87</v>
      </c>
      <c r="B96" s="192">
        <v>88309</v>
      </c>
      <c r="C96" s="369" t="s">
        <v>121</v>
      </c>
      <c r="D96" s="370"/>
      <c r="E96" s="370"/>
      <c r="F96" s="371"/>
      <c r="G96" s="192" t="s">
        <v>103</v>
      </c>
      <c r="H96" s="192">
        <v>1</v>
      </c>
      <c r="I96" s="113">
        <v>18.46</v>
      </c>
      <c r="J96" s="115">
        <f t="shared" si="5"/>
        <v>18.46</v>
      </c>
    </row>
    <row r="97" spans="1:10" ht="15" x14ac:dyDescent="0.2">
      <c r="A97" s="193" t="s">
        <v>87</v>
      </c>
      <c r="B97" s="192">
        <v>88316</v>
      </c>
      <c r="C97" s="369" t="s">
        <v>122</v>
      </c>
      <c r="D97" s="370"/>
      <c r="E97" s="370"/>
      <c r="F97" s="371"/>
      <c r="G97" s="192" t="s">
        <v>103</v>
      </c>
      <c r="H97" s="192">
        <v>1</v>
      </c>
      <c r="I97" s="113">
        <v>13.23</v>
      </c>
      <c r="J97" s="115">
        <f t="shared" si="5"/>
        <v>13.23</v>
      </c>
    </row>
    <row r="98" spans="1:10" ht="15" x14ac:dyDescent="0.2">
      <c r="A98" s="372" t="s">
        <v>89</v>
      </c>
      <c r="B98" s="373"/>
      <c r="C98" s="373"/>
      <c r="D98" s="373"/>
      <c r="E98" s="373"/>
      <c r="F98" s="373"/>
      <c r="G98" s="373"/>
      <c r="H98" s="373"/>
      <c r="I98" s="374"/>
      <c r="J98" s="116">
        <f>SUM(J92:J97)</f>
        <v>3712.4100000000008</v>
      </c>
    </row>
    <row r="99" spans="1:10" ht="15" x14ac:dyDescent="0.2">
      <c r="A99" s="377" t="s">
        <v>192</v>
      </c>
      <c r="B99" s="378"/>
      <c r="C99" s="378"/>
      <c r="D99" s="378"/>
      <c r="E99" s="378"/>
      <c r="F99" s="378"/>
      <c r="G99" s="378"/>
      <c r="H99" s="378"/>
      <c r="I99" s="378"/>
      <c r="J99" s="379"/>
    </row>
    <row r="100" spans="1:10" ht="15" x14ac:dyDescent="0.2">
      <c r="A100" s="377" t="s">
        <v>128</v>
      </c>
      <c r="B100" s="378"/>
      <c r="C100" s="378"/>
      <c r="D100" s="378"/>
      <c r="E100" s="378"/>
      <c r="F100" s="378"/>
      <c r="G100" s="378"/>
      <c r="H100" s="378"/>
      <c r="I100" s="378"/>
      <c r="J100" s="379"/>
    </row>
    <row r="101" spans="1:10" ht="15" x14ac:dyDescent="0.2">
      <c r="A101" s="135"/>
      <c r="B101" s="136"/>
      <c r="C101" s="136"/>
      <c r="D101" s="136"/>
      <c r="E101" s="136"/>
      <c r="F101" s="136"/>
      <c r="G101" s="252"/>
      <c r="H101" s="136"/>
      <c r="I101" s="136"/>
      <c r="J101" s="137"/>
    </row>
    <row r="102" spans="1:10" ht="14.25" x14ac:dyDescent="0.2">
      <c r="A102" s="380" t="s">
        <v>102</v>
      </c>
      <c r="B102" s="381"/>
      <c r="C102" s="381"/>
      <c r="D102" s="381"/>
      <c r="E102" s="381"/>
      <c r="F102" s="381"/>
      <c r="G102" s="381"/>
      <c r="H102" s="381"/>
      <c r="I102" s="381"/>
      <c r="J102" s="382"/>
    </row>
    <row r="103" spans="1:10" ht="15" x14ac:dyDescent="0.2">
      <c r="A103" s="395" t="s">
        <v>131</v>
      </c>
      <c r="B103" s="396"/>
      <c r="C103" s="396"/>
      <c r="D103" s="396"/>
      <c r="E103" s="396"/>
      <c r="F103" s="396"/>
      <c r="G103" s="396"/>
      <c r="H103" s="396"/>
      <c r="I103" s="396"/>
      <c r="J103" s="397"/>
    </row>
    <row r="104" spans="1:10" ht="15" x14ac:dyDescent="0.25">
      <c r="A104" s="398" t="s">
        <v>92</v>
      </c>
      <c r="B104" s="399"/>
      <c r="C104" s="399"/>
      <c r="D104" s="399"/>
      <c r="E104" s="399"/>
      <c r="F104" s="399"/>
      <c r="G104" s="399"/>
      <c r="H104" s="399"/>
      <c r="I104" s="399"/>
      <c r="J104" s="400"/>
    </row>
    <row r="105" spans="1:10" ht="14.25" x14ac:dyDescent="0.2">
      <c r="A105" s="229" t="s">
        <v>81</v>
      </c>
      <c r="B105" s="230" t="s">
        <v>80</v>
      </c>
      <c r="C105" s="376" t="s">
        <v>82</v>
      </c>
      <c r="D105" s="376"/>
      <c r="E105" s="376"/>
      <c r="F105" s="376"/>
      <c r="G105" s="230" t="s">
        <v>83</v>
      </c>
      <c r="H105" s="231" t="s">
        <v>84</v>
      </c>
      <c r="I105" s="232" t="s">
        <v>85</v>
      </c>
      <c r="J105" s="233" t="s">
        <v>86</v>
      </c>
    </row>
    <row r="106" spans="1:10" ht="15" x14ac:dyDescent="0.2">
      <c r="A106" s="193" t="s">
        <v>90</v>
      </c>
      <c r="B106" s="192">
        <v>42438</v>
      </c>
      <c r="C106" s="369" t="s">
        <v>132</v>
      </c>
      <c r="D106" s="370"/>
      <c r="E106" s="370"/>
      <c r="F106" s="371"/>
      <c r="G106" s="192" t="s">
        <v>11</v>
      </c>
      <c r="H106" s="192">
        <v>1</v>
      </c>
      <c r="I106" s="128">
        <v>1187.6099999999999</v>
      </c>
      <c r="J106" s="115">
        <f t="shared" ref="J106:J111" si="6">ROUND(I106*H106,2)</f>
        <v>1187.6099999999999</v>
      </c>
    </row>
    <row r="107" spans="1:10" ht="15" x14ac:dyDescent="0.2">
      <c r="A107" s="193" t="s">
        <v>87</v>
      </c>
      <c r="B107" s="192">
        <v>94963</v>
      </c>
      <c r="C107" s="369" t="s">
        <v>93</v>
      </c>
      <c r="D107" s="370"/>
      <c r="E107" s="370"/>
      <c r="F107" s="371"/>
      <c r="G107" s="192" t="s">
        <v>95</v>
      </c>
      <c r="H107" s="192">
        <v>0.04</v>
      </c>
      <c r="I107" s="113">
        <v>257.24</v>
      </c>
      <c r="J107" s="115">
        <f t="shared" si="6"/>
        <v>10.29</v>
      </c>
    </row>
    <row r="108" spans="1:10" ht="15" x14ac:dyDescent="0.2">
      <c r="A108" s="193" t="s">
        <v>87</v>
      </c>
      <c r="B108" s="192">
        <v>93358</v>
      </c>
      <c r="C108" s="369" t="s">
        <v>94</v>
      </c>
      <c r="D108" s="370"/>
      <c r="E108" s="370"/>
      <c r="F108" s="371"/>
      <c r="G108" s="192" t="s">
        <v>95</v>
      </c>
      <c r="H108" s="192">
        <v>0.08</v>
      </c>
      <c r="I108" s="113">
        <v>52.33</v>
      </c>
      <c r="J108" s="115">
        <f t="shared" si="6"/>
        <v>4.1900000000000004</v>
      </c>
    </row>
    <row r="109" spans="1:10" ht="15" x14ac:dyDescent="0.2">
      <c r="A109" s="193" t="s">
        <v>87</v>
      </c>
      <c r="B109" s="192">
        <v>96995</v>
      </c>
      <c r="C109" s="369" t="s">
        <v>127</v>
      </c>
      <c r="D109" s="370"/>
      <c r="E109" s="370"/>
      <c r="F109" s="371"/>
      <c r="G109" s="192" t="s">
        <v>95</v>
      </c>
      <c r="H109" s="192">
        <v>0.04</v>
      </c>
      <c r="I109" s="113">
        <v>31.73</v>
      </c>
      <c r="J109" s="115">
        <f t="shared" si="6"/>
        <v>1.27</v>
      </c>
    </row>
    <row r="110" spans="1:10" ht="15" x14ac:dyDescent="0.2">
      <c r="A110" s="193" t="s">
        <v>87</v>
      </c>
      <c r="B110" s="192">
        <v>88309</v>
      </c>
      <c r="C110" s="369" t="s">
        <v>121</v>
      </c>
      <c r="D110" s="370"/>
      <c r="E110" s="370"/>
      <c r="F110" s="371"/>
      <c r="G110" s="192" t="s">
        <v>103</v>
      </c>
      <c r="H110" s="192">
        <v>1</v>
      </c>
      <c r="I110" s="113">
        <v>18.46</v>
      </c>
      <c r="J110" s="115">
        <f t="shared" si="6"/>
        <v>18.46</v>
      </c>
    </row>
    <row r="111" spans="1:10" ht="15" x14ac:dyDescent="0.2">
      <c r="A111" s="193" t="s">
        <v>87</v>
      </c>
      <c r="B111" s="192">
        <v>88316</v>
      </c>
      <c r="C111" s="369" t="s">
        <v>122</v>
      </c>
      <c r="D111" s="370"/>
      <c r="E111" s="370"/>
      <c r="F111" s="371"/>
      <c r="G111" s="192" t="s">
        <v>103</v>
      </c>
      <c r="H111" s="192">
        <v>1</v>
      </c>
      <c r="I111" s="113">
        <v>13.23</v>
      </c>
      <c r="J111" s="115">
        <f t="shared" si="6"/>
        <v>13.23</v>
      </c>
    </row>
    <row r="112" spans="1:10" ht="15" x14ac:dyDescent="0.2">
      <c r="A112" s="372" t="s">
        <v>89</v>
      </c>
      <c r="B112" s="373"/>
      <c r="C112" s="373"/>
      <c r="D112" s="373"/>
      <c r="E112" s="373"/>
      <c r="F112" s="373"/>
      <c r="G112" s="373"/>
      <c r="H112" s="373"/>
      <c r="I112" s="374"/>
      <c r="J112" s="116">
        <f>SUM(J106:J111)</f>
        <v>1235.05</v>
      </c>
    </row>
    <row r="113" spans="1:10" ht="15" x14ac:dyDescent="0.2">
      <c r="A113" s="377" t="s">
        <v>194</v>
      </c>
      <c r="B113" s="378"/>
      <c r="C113" s="378"/>
      <c r="D113" s="378"/>
      <c r="E113" s="378"/>
      <c r="F113" s="378"/>
      <c r="G113" s="378"/>
      <c r="H113" s="378"/>
      <c r="I113" s="378"/>
      <c r="J113" s="379"/>
    </row>
    <row r="114" spans="1:10" ht="15" x14ac:dyDescent="0.2">
      <c r="A114" s="377" t="s">
        <v>128</v>
      </c>
      <c r="B114" s="378"/>
      <c r="C114" s="378"/>
      <c r="D114" s="378"/>
      <c r="E114" s="378"/>
      <c r="F114" s="378"/>
      <c r="G114" s="378"/>
      <c r="H114" s="378"/>
      <c r="I114" s="378"/>
      <c r="J114" s="379"/>
    </row>
    <row r="115" spans="1:10" ht="15" x14ac:dyDescent="0.2">
      <c r="A115" s="392"/>
      <c r="B115" s="393"/>
      <c r="C115" s="393"/>
      <c r="D115" s="393"/>
      <c r="E115" s="393"/>
      <c r="F115" s="393"/>
      <c r="G115" s="393"/>
      <c r="H115" s="393"/>
      <c r="I115" s="393"/>
      <c r="J115" s="394"/>
    </row>
    <row r="116" spans="1:10" ht="14.25" x14ac:dyDescent="0.2">
      <c r="A116" s="380" t="s">
        <v>144</v>
      </c>
      <c r="B116" s="381"/>
      <c r="C116" s="381"/>
      <c r="D116" s="381"/>
      <c r="E116" s="381"/>
      <c r="F116" s="381"/>
      <c r="G116" s="381"/>
      <c r="H116" s="381"/>
      <c r="I116" s="381"/>
      <c r="J116" s="382"/>
    </row>
    <row r="117" spans="1:10" ht="15" x14ac:dyDescent="0.2">
      <c r="A117" s="395" t="s">
        <v>133</v>
      </c>
      <c r="B117" s="396"/>
      <c r="C117" s="396"/>
      <c r="D117" s="396"/>
      <c r="E117" s="396"/>
      <c r="F117" s="396"/>
      <c r="G117" s="396"/>
      <c r="H117" s="396"/>
      <c r="I117" s="396"/>
      <c r="J117" s="397"/>
    </row>
    <row r="118" spans="1:10" ht="15" x14ac:dyDescent="0.25">
      <c r="A118" s="398" t="s">
        <v>92</v>
      </c>
      <c r="B118" s="399"/>
      <c r="C118" s="399"/>
      <c r="D118" s="399"/>
      <c r="E118" s="399"/>
      <c r="F118" s="399"/>
      <c r="G118" s="399"/>
      <c r="H118" s="399"/>
      <c r="I118" s="399"/>
      <c r="J118" s="400"/>
    </row>
    <row r="119" spans="1:10" ht="14.25" x14ac:dyDescent="0.2">
      <c r="A119" s="229" t="s">
        <v>81</v>
      </c>
      <c r="B119" s="230" t="s">
        <v>80</v>
      </c>
      <c r="C119" s="376" t="s">
        <v>82</v>
      </c>
      <c r="D119" s="376"/>
      <c r="E119" s="376"/>
      <c r="F119" s="376"/>
      <c r="G119" s="230" t="s">
        <v>83</v>
      </c>
      <c r="H119" s="231" t="s">
        <v>84</v>
      </c>
      <c r="I119" s="232" t="s">
        <v>85</v>
      </c>
      <c r="J119" s="233" t="s">
        <v>86</v>
      </c>
    </row>
    <row r="120" spans="1:10" ht="15" x14ac:dyDescent="0.2">
      <c r="A120" s="193" t="s">
        <v>90</v>
      </c>
      <c r="B120" s="192">
        <v>42440</v>
      </c>
      <c r="C120" s="369" t="s">
        <v>134</v>
      </c>
      <c r="D120" s="370"/>
      <c r="E120" s="370"/>
      <c r="F120" s="371"/>
      <c r="G120" s="192" t="s">
        <v>11</v>
      </c>
      <c r="H120" s="192">
        <v>1</v>
      </c>
      <c r="I120" s="128">
        <v>702.04</v>
      </c>
      <c r="J120" s="115">
        <f t="shared" ref="J120:J125" si="7">ROUND(I120*H120,2)</f>
        <v>702.04</v>
      </c>
    </row>
    <row r="121" spans="1:10" ht="15" x14ac:dyDescent="0.2">
      <c r="A121" s="193" t="s">
        <v>87</v>
      </c>
      <c r="B121" s="192">
        <v>94963</v>
      </c>
      <c r="C121" s="369" t="s">
        <v>93</v>
      </c>
      <c r="D121" s="370"/>
      <c r="E121" s="370"/>
      <c r="F121" s="371"/>
      <c r="G121" s="192" t="s">
        <v>95</v>
      </c>
      <c r="H121" s="192">
        <v>0.02</v>
      </c>
      <c r="I121" s="113">
        <v>257.24</v>
      </c>
      <c r="J121" s="115">
        <f t="shared" si="7"/>
        <v>5.14</v>
      </c>
    </row>
    <row r="122" spans="1:10" ht="15" x14ac:dyDescent="0.2">
      <c r="A122" s="193" t="s">
        <v>87</v>
      </c>
      <c r="B122" s="192">
        <v>93358</v>
      </c>
      <c r="C122" s="369" t="s">
        <v>94</v>
      </c>
      <c r="D122" s="370"/>
      <c r="E122" s="370"/>
      <c r="F122" s="371"/>
      <c r="G122" s="192" t="s">
        <v>95</v>
      </c>
      <c r="H122" s="192">
        <v>0.04</v>
      </c>
      <c r="I122" s="113">
        <v>52.33</v>
      </c>
      <c r="J122" s="115">
        <f t="shared" si="7"/>
        <v>2.09</v>
      </c>
    </row>
    <row r="123" spans="1:10" ht="15" x14ac:dyDescent="0.2">
      <c r="A123" s="193" t="s">
        <v>87</v>
      </c>
      <c r="B123" s="192">
        <v>96995</v>
      </c>
      <c r="C123" s="369" t="s">
        <v>127</v>
      </c>
      <c r="D123" s="370"/>
      <c r="E123" s="370"/>
      <c r="F123" s="371"/>
      <c r="G123" s="192" t="s">
        <v>95</v>
      </c>
      <c r="H123" s="192">
        <v>0.02</v>
      </c>
      <c r="I123" s="113">
        <v>31.73</v>
      </c>
      <c r="J123" s="115">
        <f t="shared" si="7"/>
        <v>0.63</v>
      </c>
    </row>
    <row r="124" spans="1:10" ht="15" x14ac:dyDescent="0.2">
      <c r="A124" s="193" t="s">
        <v>87</v>
      </c>
      <c r="B124" s="192">
        <v>88309</v>
      </c>
      <c r="C124" s="369" t="s">
        <v>121</v>
      </c>
      <c r="D124" s="370"/>
      <c r="E124" s="370"/>
      <c r="F124" s="371"/>
      <c r="G124" s="192" t="s">
        <v>103</v>
      </c>
      <c r="H124" s="192">
        <v>1</v>
      </c>
      <c r="I124" s="113">
        <v>18.46</v>
      </c>
      <c r="J124" s="115">
        <f t="shared" si="7"/>
        <v>18.46</v>
      </c>
    </row>
    <row r="125" spans="1:10" ht="15" x14ac:dyDescent="0.2">
      <c r="A125" s="193" t="s">
        <v>87</v>
      </c>
      <c r="B125" s="192">
        <v>88316</v>
      </c>
      <c r="C125" s="369" t="s">
        <v>122</v>
      </c>
      <c r="D125" s="370"/>
      <c r="E125" s="370"/>
      <c r="F125" s="371"/>
      <c r="G125" s="192" t="s">
        <v>103</v>
      </c>
      <c r="H125" s="192">
        <v>1</v>
      </c>
      <c r="I125" s="113">
        <v>13.23</v>
      </c>
      <c r="J125" s="115">
        <f t="shared" si="7"/>
        <v>13.23</v>
      </c>
    </row>
    <row r="126" spans="1:10" ht="15" x14ac:dyDescent="0.2">
      <c r="A126" s="372" t="s">
        <v>89</v>
      </c>
      <c r="B126" s="373"/>
      <c r="C126" s="373"/>
      <c r="D126" s="373"/>
      <c r="E126" s="373"/>
      <c r="F126" s="373"/>
      <c r="G126" s="373"/>
      <c r="H126" s="373"/>
      <c r="I126" s="374"/>
      <c r="J126" s="116">
        <f>SUM(J120:J125)</f>
        <v>741.59</v>
      </c>
    </row>
    <row r="127" spans="1:10" ht="15" x14ac:dyDescent="0.2">
      <c r="A127" s="377" t="s">
        <v>194</v>
      </c>
      <c r="B127" s="378"/>
      <c r="C127" s="378"/>
      <c r="D127" s="378"/>
      <c r="E127" s="378"/>
      <c r="F127" s="378"/>
      <c r="G127" s="378"/>
      <c r="H127" s="378"/>
      <c r="I127" s="378"/>
      <c r="J127" s="379"/>
    </row>
    <row r="128" spans="1:10" ht="15" x14ac:dyDescent="0.2">
      <c r="A128" s="377" t="s">
        <v>128</v>
      </c>
      <c r="B128" s="378"/>
      <c r="C128" s="378"/>
      <c r="D128" s="378"/>
      <c r="E128" s="378"/>
      <c r="F128" s="378"/>
      <c r="G128" s="378"/>
      <c r="H128" s="378"/>
      <c r="I128" s="378"/>
      <c r="J128" s="379"/>
    </row>
    <row r="129" spans="1:10" ht="15" x14ac:dyDescent="0.2">
      <c r="A129" s="392"/>
      <c r="B129" s="393"/>
      <c r="C129" s="393"/>
      <c r="D129" s="393"/>
      <c r="E129" s="393"/>
      <c r="F129" s="393"/>
      <c r="G129" s="393"/>
      <c r="H129" s="393"/>
      <c r="I129" s="393"/>
      <c r="J129" s="394"/>
    </row>
    <row r="130" spans="1:10" ht="14.25" x14ac:dyDescent="0.2">
      <c r="A130" s="380" t="s">
        <v>145</v>
      </c>
      <c r="B130" s="381"/>
      <c r="C130" s="381"/>
      <c r="D130" s="381"/>
      <c r="E130" s="381"/>
      <c r="F130" s="381"/>
      <c r="G130" s="381"/>
      <c r="H130" s="381"/>
      <c r="I130" s="381"/>
      <c r="J130" s="382"/>
    </row>
    <row r="131" spans="1:10" ht="15" x14ac:dyDescent="0.2">
      <c r="A131" s="395" t="s">
        <v>279</v>
      </c>
      <c r="B131" s="396"/>
      <c r="C131" s="396"/>
      <c r="D131" s="396"/>
      <c r="E131" s="396"/>
      <c r="F131" s="396"/>
      <c r="G131" s="396"/>
      <c r="H131" s="396"/>
      <c r="I131" s="396"/>
      <c r="J131" s="397"/>
    </row>
    <row r="132" spans="1:10" ht="15" x14ac:dyDescent="0.25">
      <c r="A132" s="398" t="s">
        <v>280</v>
      </c>
      <c r="B132" s="399"/>
      <c r="C132" s="399"/>
      <c r="D132" s="399"/>
      <c r="E132" s="399"/>
      <c r="F132" s="399"/>
      <c r="G132" s="399"/>
      <c r="H132" s="399"/>
      <c r="I132" s="399"/>
      <c r="J132" s="400"/>
    </row>
    <row r="133" spans="1:10" ht="14.25" x14ac:dyDescent="0.2">
      <c r="A133" s="229" t="s">
        <v>81</v>
      </c>
      <c r="B133" s="230" t="s">
        <v>80</v>
      </c>
      <c r="C133" s="376" t="s">
        <v>82</v>
      </c>
      <c r="D133" s="376"/>
      <c r="E133" s="376"/>
      <c r="F133" s="376"/>
      <c r="G133" s="230" t="s">
        <v>83</v>
      </c>
      <c r="H133" s="231" t="s">
        <v>84</v>
      </c>
      <c r="I133" s="232" t="s">
        <v>85</v>
      </c>
      <c r="J133" s="233" t="s">
        <v>86</v>
      </c>
    </row>
    <row r="134" spans="1:10" ht="15" x14ac:dyDescent="0.2">
      <c r="A134" s="193" t="s">
        <v>87</v>
      </c>
      <c r="B134" s="192">
        <v>72900</v>
      </c>
      <c r="C134" s="369" t="s">
        <v>281</v>
      </c>
      <c r="D134" s="370"/>
      <c r="E134" s="370"/>
      <c r="F134" s="371"/>
      <c r="G134" s="192" t="s">
        <v>95</v>
      </c>
      <c r="H134" s="192">
        <v>6.2600000000000003E-2</v>
      </c>
      <c r="I134" s="128">
        <v>0.46</v>
      </c>
      <c r="J134" s="115">
        <f>ROUND(I134*H134,2)</f>
        <v>0.03</v>
      </c>
    </row>
    <row r="135" spans="1:10" ht="15" x14ac:dyDescent="0.2">
      <c r="A135" s="193" t="s">
        <v>87</v>
      </c>
      <c r="B135" s="192">
        <v>88316</v>
      </c>
      <c r="C135" s="369" t="s">
        <v>122</v>
      </c>
      <c r="D135" s="370"/>
      <c r="E135" s="370"/>
      <c r="F135" s="371"/>
      <c r="G135" s="192" t="s">
        <v>103</v>
      </c>
      <c r="H135" s="192">
        <v>2.7799999999999998E-2</v>
      </c>
      <c r="I135" s="113">
        <v>13.23</v>
      </c>
      <c r="J135" s="115">
        <f t="shared" ref="J135" si="8">ROUND(I135*H135,2)</f>
        <v>0.37</v>
      </c>
    </row>
    <row r="136" spans="1:10" ht="15" x14ac:dyDescent="0.2">
      <c r="A136" s="372" t="s">
        <v>89</v>
      </c>
      <c r="B136" s="373"/>
      <c r="C136" s="373"/>
      <c r="D136" s="373"/>
      <c r="E136" s="373"/>
      <c r="F136" s="373"/>
      <c r="G136" s="373"/>
      <c r="H136" s="373"/>
      <c r="I136" s="374"/>
      <c r="J136" s="116">
        <f>SUM(J134:J135)</f>
        <v>0.4</v>
      </c>
    </row>
    <row r="137" spans="1:10" ht="15" x14ac:dyDescent="0.2">
      <c r="A137" s="377" t="s">
        <v>194</v>
      </c>
      <c r="B137" s="378"/>
      <c r="C137" s="378"/>
      <c r="D137" s="378"/>
      <c r="E137" s="378"/>
      <c r="F137" s="378"/>
      <c r="G137" s="378"/>
      <c r="H137" s="378"/>
      <c r="I137" s="378"/>
      <c r="J137" s="379"/>
    </row>
    <row r="138" spans="1:10" ht="15" x14ac:dyDescent="0.2">
      <c r="A138" s="377" t="s">
        <v>128</v>
      </c>
      <c r="B138" s="378"/>
      <c r="C138" s="378"/>
      <c r="D138" s="378"/>
      <c r="E138" s="378"/>
      <c r="F138" s="378"/>
      <c r="G138" s="378"/>
      <c r="H138" s="378"/>
      <c r="I138" s="378"/>
      <c r="J138" s="379"/>
    </row>
    <row r="139" spans="1:10" x14ac:dyDescent="0.2">
      <c r="A139" s="133"/>
      <c r="B139" s="250"/>
      <c r="C139" s="196"/>
      <c r="D139" s="196"/>
      <c r="E139" s="196"/>
      <c r="F139" s="196"/>
      <c r="G139" s="196"/>
      <c r="H139" s="196"/>
      <c r="I139" s="196"/>
      <c r="J139" s="134"/>
    </row>
    <row r="140" spans="1:10" x14ac:dyDescent="0.2">
      <c r="A140" s="133"/>
      <c r="B140" s="250"/>
      <c r="C140" s="196"/>
      <c r="D140" s="196"/>
      <c r="E140" s="196"/>
      <c r="F140" s="196"/>
      <c r="G140" s="196"/>
      <c r="H140" s="196"/>
      <c r="I140" s="196"/>
      <c r="J140" s="134"/>
    </row>
    <row r="141" spans="1:10" x14ac:dyDescent="0.2">
      <c r="A141" s="133"/>
      <c r="B141" s="250"/>
      <c r="C141" s="196"/>
      <c r="D141" s="196"/>
      <c r="E141" s="196"/>
      <c r="F141" s="196"/>
      <c r="G141" s="196"/>
      <c r="H141" s="196"/>
      <c r="I141" s="196"/>
      <c r="J141" s="134"/>
    </row>
    <row r="142" spans="1:10" x14ac:dyDescent="0.2">
      <c r="A142" s="133"/>
      <c r="B142" s="250"/>
      <c r="C142" s="196"/>
      <c r="D142" s="196"/>
      <c r="E142" s="196"/>
      <c r="F142" s="196"/>
      <c r="G142" s="196"/>
      <c r="H142" s="196"/>
      <c r="I142" s="196"/>
      <c r="J142" s="134"/>
    </row>
    <row r="143" spans="1:10" x14ac:dyDescent="0.2">
      <c r="A143" s="133" t="s">
        <v>282</v>
      </c>
      <c r="B143" s="253"/>
      <c r="C143" s="254"/>
      <c r="D143" s="12"/>
      <c r="E143" s="255"/>
      <c r="F143" s="256"/>
      <c r="G143" s="257"/>
      <c r="H143" s="253"/>
      <c r="I143" s="196"/>
      <c r="J143" s="134"/>
    </row>
    <row r="144" spans="1:10" x14ac:dyDescent="0.2">
      <c r="A144" s="133"/>
      <c r="B144" s="414" t="str">
        <f>'Planilha Orçamentária'!D65</f>
        <v>Eng. Bruno Dias</v>
      </c>
      <c r="C144" s="414"/>
      <c r="D144" s="414"/>
      <c r="E144" s="196"/>
      <c r="F144" s="251"/>
      <c r="G144" s="251" t="s">
        <v>23</v>
      </c>
      <c r="H144" s="196"/>
      <c r="I144" s="196"/>
      <c r="J144" s="134"/>
    </row>
    <row r="145" spans="1:10" x14ac:dyDescent="0.2">
      <c r="A145" s="133"/>
      <c r="B145" s="410" t="str">
        <f>'Planilha Orçamentária'!D66</f>
        <v>CREA: RJ 2019109261</v>
      </c>
      <c r="C145" s="410"/>
      <c r="D145" s="410"/>
      <c r="E145" s="196"/>
      <c r="F145" s="251"/>
      <c r="G145" s="251" t="s">
        <v>24</v>
      </c>
      <c r="H145" s="196"/>
      <c r="I145" s="196"/>
      <c r="J145" s="134"/>
    </row>
    <row r="146" spans="1:10" x14ac:dyDescent="0.2">
      <c r="A146" s="133"/>
      <c r="B146" s="250"/>
      <c r="C146" s="196"/>
      <c r="D146" s="196"/>
      <c r="E146" s="196"/>
      <c r="F146" s="196"/>
      <c r="G146" s="196"/>
      <c r="H146" s="196"/>
      <c r="I146" s="196"/>
      <c r="J146" s="134"/>
    </row>
    <row r="147" spans="1:10" ht="44.25" customHeight="1" thickBot="1" x14ac:dyDescent="0.25">
      <c r="A147" s="411" t="s">
        <v>97</v>
      </c>
      <c r="B147" s="412"/>
      <c r="C147" s="412"/>
      <c r="D147" s="412"/>
      <c r="E147" s="412"/>
      <c r="F147" s="412"/>
      <c r="G147" s="412"/>
      <c r="H147" s="412"/>
      <c r="I147" s="412"/>
      <c r="J147" s="413"/>
    </row>
  </sheetData>
  <mergeCells count="138">
    <mergeCell ref="B145:D145"/>
    <mergeCell ref="A147:J147"/>
    <mergeCell ref="A131:J131"/>
    <mergeCell ref="A132:J132"/>
    <mergeCell ref="C133:F133"/>
    <mergeCell ref="C134:F134"/>
    <mergeCell ref="C135:F135"/>
    <mergeCell ref="A136:I136"/>
    <mergeCell ref="A137:J137"/>
    <mergeCell ref="A138:J138"/>
    <mergeCell ref="B144:D144"/>
    <mergeCell ref="C122:F122"/>
    <mergeCell ref="C123:F123"/>
    <mergeCell ref="C124:F124"/>
    <mergeCell ref="C125:F125"/>
    <mergeCell ref="A126:I126"/>
    <mergeCell ref="A127:J127"/>
    <mergeCell ref="A128:J128"/>
    <mergeCell ref="A129:J129"/>
    <mergeCell ref="A130:J130"/>
    <mergeCell ref="A113:J113"/>
    <mergeCell ref="A114:J114"/>
    <mergeCell ref="A115:J115"/>
    <mergeCell ref="A116:J116"/>
    <mergeCell ref="A117:J117"/>
    <mergeCell ref="A118:J118"/>
    <mergeCell ref="C119:F119"/>
    <mergeCell ref="C120:F120"/>
    <mergeCell ref="C121:F121"/>
    <mergeCell ref="A89:J89"/>
    <mergeCell ref="A90:J90"/>
    <mergeCell ref="C96:F96"/>
    <mergeCell ref="C97:F97"/>
    <mergeCell ref="A98:I98"/>
    <mergeCell ref="A99:J99"/>
    <mergeCell ref="A103:J103"/>
    <mergeCell ref="A104:J104"/>
    <mergeCell ref="C110:F110"/>
    <mergeCell ref="C107:F107"/>
    <mergeCell ref="C108:F108"/>
    <mergeCell ref="C109:F109"/>
    <mergeCell ref="A102:J102"/>
    <mergeCell ref="C105:F105"/>
    <mergeCell ref="C106:F106"/>
    <mergeCell ref="A36:J36"/>
    <mergeCell ref="A37:J37"/>
    <mergeCell ref="C69:F69"/>
    <mergeCell ref="A70:I70"/>
    <mergeCell ref="A71:J71"/>
    <mergeCell ref="A75:J75"/>
    <mergeCell ref="A76:J76"/>
    <mergeCell ref="C82:F82"/>
    <mergeCell ref="C83:F83"/>
    <mergeCell ref="C63:F63"/>
    <mergeCell ref="C64:F64"/>
    <mergeCell ref="C67:F67"/>
    <mergeCell ref="A20:J20"/>
    <mergeCell ref="A21:J21"/>
    <mergeCell ref="C27:F27"/>
    <mergeCell ref="C28:F28"/>
    <mergeCell ref="C29:F29"/>
    <mergeCell ref="C30:F30"/>
    <mergeCell ref="A31:I31"/>
    <mergeCell ref="A33:J33"/>
    <mergeCell ref="A35:J35"/>
    <mergeCell ref="A88:J88"/>
    <mergeCell ref="A72:J72"/>
    <mergeCell ref="C79:F79"/>
    <mergeCell ref="C78:F78"/>
    <mergeCell ref="A47:J47"/>
    <mergeCell ref="A48:J48"/>
    <mergeCell ref="C54:F54"/>
    <mergeCell ref="C55:F55"/>
    <mergeCell ref="A56:I56"/>
    <mergeCell ref="A57:J57"/>
    <mergeCell ref="A61:J61"/>
    <mergeCell ref="A62:J62"/>
    <mergeCell ref="A84:I84"/>
    <mergeCell ref="A85:J85"/>
    <mergeCell ref="A10:J10"/>
    <mergeCell ref="A44:J44"/>
    <mergeCell ref="A45:J45"/>
    <mergeCell ref="C39:F39"/>
    <mergeCell ref="A46:J46"/>
    <mergeCell ref="A11:J11"/>
    <mergeCell ref="A12:J12"/>
    <mergeCell ref="C38:F38"/>
    <mergeCell ref="A32:J32"/>
    <mergeCell ref="C40:F40"/>
    <mergeCell ref="C41:F41"/>
    <mergeCell ref="A42:I42"/>
    <mergeCell ref="A43:J43"/>
    <mergeCell ref="C26:F26"/>
    <mergeCell ref="C22:F22"/>
    <mergeCell ref="C23:F23"/>
    <mergeCell ref="C24:F24"/>
    <mergeCell ref="C13:F13"/>
    <mergeCell ref="C14:F14"/>
    <mergeCell ref="A15:I15"/>
    <mergeCell ref="A16:J16"/>
    <mergeCell ref="A17:J17"/>
    <mergeCell ref="A18:J18"/>
    <mergeCell ref="A19:J19"/>
    <mergeCell ref="A6:E6"/>
    <mergeCell ref="F6:J6"/>
    <mergeCell ref="A1:B1"/>
    <mergeCell ref="D1:J1"/>
    <mergeCell ref="A2:J2"/>
    <mergeCell ref="A3:J3"/>
    <mergeCell ref="A5:F5"/>
    <mergeCell ref="A7:E7"/>
    <mergeCell ref="F7:F8"/>
    <mergeCell ref="G7:G8"/>
    <mergeCell ref="A8:E8"/>
    <mergeCell ref="C111:F111"/>
    <mergeCell ref="A112:I112"/>
    <mergeCell ref="C25:F25"/>
    <mergeCell ref="C91:F91"/>
    <mergeCell ref="C92:F92"/>
    <mergeCell ref="C93:F93"/>
    <mergeCell ref="C94:F94"/>
    <mergeCell ref="A100:J100"/>
    <mergeCell ref="C68:F68"/>
    <mergeCell ref="A86:J86"/>
    <mergeCell ref="C77:F77"/>
    <mergeCell ref="C80:F80"/>
    <mergeCell ref="C81:F81"/>
    <mergeCell ref="C53:F53"/>
    <mergeCell ref="A58:J58"/>
    <mergeCell ref="A74:J74"/>
    <mergeCell ref="C50:F50"/>
    <mergeCell ref="C49:F49"/>
    <mergeCell ref="C51:F51"/>
    <mergeCell ref="C52:F52"/>
    <mergeCell ref="C65:F65"/>
    <mergeCell ref="C66:F66"/>
    <mergeCell ref="A60:J60"/>
    <mergeCell ref="C95:F95"/>
  </mergeCells>
  <printOptions horizontalCentered="1"/>
  <pageMargins left="0" right="0" top="0" bottom="0" header="0" footer="0"/>
  <pageSetup paperSize="9" scale="88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showZeros="0" topLeftCell="A19" zoomScaleNormal="100" zoomScaleSheetLayoutView="85" workbookViewId="0">
      <selection activeCell="M28" sqref="M28"/>
    </sheetView>
  </sheetViews>
  <sheetFormatPr defaultRowHeight="12.75" x14ac:dyDescent="0.2"/>
  <cols>
    <col min="1" max="1" width="5.42578125" style="60" bestFit="1" customWidth="1"/>
    <col min="2" max="2" width="14" style="74" customWidth="1"/>
    <col min="3" max="3" width="14" style="60" customWidth="1"/>
    <col min="4" max="4" width="49.5703125" style="60" customWidth="1"/>
    <col min="5" max="5" width="9.140625" style="60"/>
    <col min="6" max="10" width="12.28515625" style="60" customWidth="1"/>
    <col min="11" max="11" width="10.140625" style="65" customWidth="1"/>
    <col min="12" max="16384" width="9.140625" style="60"/>
  </cols>
  <sheetData>
    <row r="1" spans="1:11" ht="80.099999999999994" customHeight="1" thickBot="1" x14ac:dyDescent="0.25">
      <c r="A1" s="273"/>
      <c r="B1" s="274"/>
      <c r="C1" s="64"/>
      <c r="D1" s="271"/>
      <c r="E1" s="271"/>
      <c r="F1" s="271"/>
      <c r="G1" s="271"/>
      <c r="H1" s="271"/>
      <c r="I1" s="271"/>
      <c r="J1" s="272"/>
    </row>
    <row r="2" spans="1:11" ht="3.75" customHeight="1" thickBot="1" x14ac:dyDescent="0.25">
      <c r="A2" s="284"/>
      <c r="B2" s="284"/>
      <c r="C2" s="284"/>
      <c r="D2" s="284"/>
      <c r="E2" s="284"/>
      <c r="F2" s="284"/>
      <c r="G2" s="284"/>
      <c r="H2" s="284"/>
      <c r="I2" s="284"/>
      <c r="J2" s="284"/>
    </row>
    <row r="3" spans="1:11" ht="20.100000000000001" customHeight="1" thickBot="1" x14ac:dyDescent="0.25">
      <c r="A3" s="307" t="s">
        <v>25</v>
      </c>
      <c r="B3" s="308"/>
      <c r="C3" s="308"/>
      <c r="D3" s="308"/>
      <c r="E3" s="308"/>
      <c r="F3" s="308"/>
      <c r="G3" s="308"/>
      <c r="H3" s="308"/>
      <c r="I3" s="308"/>
      <c r="J3" s="309"/>
    </row>
    <row r="4" spans="1:11" ht="3.75" customHeight="1" thickBot="1" x14ac:dyDescent="0.25">
      <c r="A4" s="6"/>
      <c r="B4" s="25"/>
      <c r="C4" s="6"/>
      <c r="D4" s="6"/>
      <c r="E4" s="6"/>
      <c r="F4" s="6"/>
      <c r="G4" s="45"/>
      <c r="H4" s="45"/>
      <c r="I4" s="45"/>
      <c r="J4" s="45"/>
    </row>
    <row r="5" spans="1:11" ht="28.5" customHeight="1" x14ac:dyDescent="0.2">
      <c r="A5" s="286" t="str">
        <f>'Planilha Orçamentária'!A5:F5</f>
        <v>OBRA: Revitalização de uma praça, com quadra, academia de ginástica e parque infantil, sendo a área total de 698,17m²</v>
      </c>
      <c r="B5" s="287"/>
      <c r="C5" s="287"/>
      <c r="D5" s="287"/>
      <c r="E5" s="287"/>
      <c r="F5" s="288"/>
      <c r="G5" s="46" t="s">
        <v>36</v>
      </c>
      <c r="H5" s="36">
        <f>'Planilha Orçamentária'!H5</f>
        <v>43691</v>
      </c>
      <c r="I5" s="47"/>
      <c r="J5" s="48"/>
    </row>
    <row r="6" spans="1:11" ht="20.100000000000001" customHeight="1" x14ac:dyDescent="0.2">
      <c r="A6" s="282" t="str">
        <f>'Planilha Orçamentária'!A6:E6</f>
        <v>Local: Entre a Rua Armando Rios e a Rua Senhora da Glória, Bairro São Pedro I - Muriaé - MG</v>
      </c>
      <c r="B6" s="277"/>
      <c r="C6" s="277"/>
      <c r="D6" s="277"/>
      <c r="E6" s="278"/>
      <c r="F6" s="289" t="s">
        <v>10</v>
      </c>
      <c r="G6" s="290"/>
      <c r="H6" s="290"/>
      <c r="I6" s="290"/>
      <c r="J6" s="291"/>
    </row>
    <row r="7" spans="1:11" ht="20.100000000000001" customHeight="1" x14ac:dyDescent="0.2">
      <c r="A7" s="282" t="str">
        <f>'Planilha Orçamentária'!A7:E7</f>
        <v>REFERÊNCIA: SETOP JANEIRO/2020 - SINAPI JUNHO/2020</v>
      </c>
      <c r="B7" s="277"/>
      <c r="C7" s="277"/>
      <c r="D7" s="277"/>
      <c r="E7" s="278"/>
      <c r="F7" s="294" t="s">
        <v>8</v>
      </c>
      <c r="G7" s="390" t="s">
        <v>6</v>
      </c>
      <c r="H7" s="49" t="s">
        <v>12</v>
      </c>
      <c r="I7" s="49"/>
      <c r="J7" s="50" t="s">
        <v>7</v>
      </c>
    </row>
    <row r="8" spans="1:11" ht="20.100000000000001" customHeight="1" thickBot="1" x14ac:dyDescent="0.25">
      <c r="A8" s="279" t="str">
        <f>'Planilha Orçamentária'!A8:E8</f>
        <v>PRAZO DE EXECUÇÃO: 90 dias</v>
      </c>
      <c r="B8" s="280"/>
      <c r="C8" s="280"/>
      <c r="D8" s="280"/>
      <c r="E8" s="281"/>
      <c r="F8" s="295"/>
      <c r="G8" s="391"/>
      <c r="H8" s="51" t="s">
        <v>25</v>
      </c>
      <c r="I8" s="51"/>
      <c r="J8" s="52">
        <f>'Planilha Orçamentária'!J8</f>
        <v>0.25590000000000002</v>
      </c>
    </row>
    <row r="9" spans="1:11" ht="3.75" customHeight="1" thickBot="1" x14ac:dyDescent="0.25">
      <c r="A9" s="311"/>
      <c r="B9" s="311"/>
      <c r="C9" s="311"/>
      <c r="D9" s="311"/>
      <c r="E9" s="311"/>
      <c r="F9" s="311"/>
      <c r="G9" s="311"/>
      <c r="H9" s="311"/>
      <c r="I9" s="311"/>
      <c r="J9" s="311"/>
    </row>
    <row r="10" spans="1:11" s="67" customFormat="1" x14ac:dyDescent="0.2">
      <c r="A10" s="99" t="s">
        <v>54</v>
      </c>
      <c r="B10" s="100"/>
      <c r="C10" s="101"/>
      <c r="D10" s="100"/>
      <c r="E10" s="100"/>
      <c r="F10" s="100"/>
      <c r="G10" s="100"/>
      <c r="H10" s="61"/>
      <c r="I10" s="61"/>
      <c r="J10" s="62"/>
      <c r="K10" s="66"/>
    </row>
    <row r="11" spans="1:11" s="67" customFormat="1" x14ac:dyDescent="0.2">
      <c r="A11" s="102" t="s">
        <v>45</v>
      </c>
      <c r="B11" s="72"/>
      <c r="C11" s="103"/>
      <c r="D11" s="72"/>
      <c r="E11" s="72"/>
      <c r="F11" s="72"/>
      <c r="G11" s="72"/>
      <c r="H11" s="63"/>
      <c r="I11" s="63"/>
      <c r="J11" s="104"/>
      <c r="K11" s="66"/>
    </row>
    <row r="12" spans="1:11" s="67" customFormat="1" ht="38.25" x14ac:dyDescent="0.2">
      <c r="A12" s="105"/>
      <c r="B12" s="75"/>
      <c r="C12" s="103"/>
      <c r="D12" s="103"/>
      <c r="E12" s="69" t="s">
        <v>55</v>
      </c>
      <c r="F12" s="75" t="s">
        <v>56</v>
      </c>
      <c r="G12" s="106" t="s">
        <v>57</v>
      </c>
      <c r="H12" s="420" t="s">
        <v>58</v>
      </c>
      <c r="I12" s="420"/>
      <c r="J12" s="421"/>
      <c r="K12" s="66"/>
    </row>
    <row r="13" spans="1:11" s="67" customFormat="1" ht="12.75" customHeight="1" x14ac:dyDescent="0.2">
      <c r="A13" s="102" t="s">
        <v>59</v>
      </c>
      <c r="B13" s="72"/>
      <c r="C13" s="103"/>
      <c r="D13" s="103"/>
      <c r="E13" s="103"/>
      <c r="F13" s="72"/>
      <c r="G13" s="72"/>
      <c r="H13" s="72" t="s">
        <v>46</v>
      </c>
      <c r="I13" s="72" t="s">
        <v>47</v>
      </c>
      <c r="J13" s="104" t="s">
        <v>48</v>
      </c>
      <c r="K13" s="66"/>
    </row>
    <row r="14" spans="1:11" s="67" customFormat="1" ht="12.75" customHeight="1" x14ac:dyDescent="0.2">
      <c r="A14" s="102" t="s">
        <v>60</v>
      </c>
      <c r="B14" s="72"/>
      <c r="C14" s="103"/>
      <c r="D14" s="103"/>
      <c r="E14" s="103" t="s">
        <v>49</v>
      </c>
      <c r="F14" s="107">
        <v>3.7999999999999999E-2</v>
      </c>
      <c r="G14" s="72" t="s">
        <v>61</v>
      </c>
      <c r="H14" s="108">
        <v>3.7999999999999999E-2</v>
      </c>
      <c r="I14" s="108">
        <v>4.0099999999999997E-2</v>
      </c>
      <c r="J14" s="109">
        <v>4.6699999999999998E-2</v>
      </c>
      <c r="K14" s="66"/>
    </row>
    <row r="15" spans="1:11" s="67" customFormat="1" ht="15" customHeight="1" x14ac:dyDescent="0.2">
      <c r="A15" s="102" t="s">
        <v>62</v>
      </c>
      <c r="B15" s="72"/>
      <c r="C15" s="103"/>
      <c r="D15" s="103"/>
      <c r="E15" s="103" t="s">
        <v>63</v>
      </c>
      <c r="F15" s="107">
        <v>3.2000000000000002E-3</v>
      </c>
      <c r="G15" s="72" t="s">
        <v>61</v>
      </c>
      <c r="H15" s="108">
        <v>3.2000000000000002E-3</v>
      </c>
      <c r="I15" s="108">
        <v>4.0000000000000001E-3</v>
      </c>
      <c r="J15" s="109">
        <v>7.4000000000000003E-3</v>
      </c>
      <c r="K15" s="66"/>
    </row>
    <row r="16" spans="1:11" s="67" customFormat="1" ht="15" customHeight="1" x14ac:dyDescent="0.2">
      <c r="A16" s="102" t="s">
        <v>64</v>
      </c>
      <c r="B16" s="72"/>
      <c r="C16" s="103"/>
      <c r="D16" s="103"/>
      <c r="E16" s="103" t="s">
        <v>50</v>
      </c>
      <c r="F16" s="107">
        <v>5.0000000000000001E-3</v>
      </c>
      <c r="G16" s="72" t="s">
        <v>61</v>
      </c>
      <c r="H16" s="108">
        <v>5.0000000000000001E-3</v>
      </c>
      <c r="I16" s="108">
        <v>5.6000000000000008E-3</v>
      </c>
      <c r="J16" s="109">
        <v>9.7000000000000003E-3</v>
      </c>
      <c r="K16" s="66"/>
    </row>
    <row r="17" spans="1:11" s="67" customFormat="1" ht="15" customHeight="1" x14ac:dyDescent="0.2">
      <c r="A17" s="102" t="s">
        <v>65</v>
      </c>
      <c r="B17" s="72"/>
      <c r="C17" s="103"/>
      <c r="D17" s="103"/>
      <c r="E17" s="103" t="s">
        <v>51</v>
      </c>
      <c r="F17" s="107">
        <v>1.0200000000000001E-2</v>
      </c>
      <c r="G17" s="72" t="s">
        <v>61</v>
      </c>
      <c r="H17" s="108">
        <v>1.0200000000000001E-2</v>
      </c>
      <c r="I17" s="108">
        <v>1.11E-2</v>
      </c>
      <c r="J17" s="109">
        <v>1.21E-2</v>
      </c>
      <c r="K17" s="66"/>
    </row>
    <row r="18" spans="1:11" s="67" customFormat="1" ht="15" customHeight="1" x14ac:dyDescent="0.2">
      <c r="A18" s="102" t="s">
        <v>66</v>
      </c>
      <c r="B18" s="72"/>
      <c r="C18" s="103"/>
      <c r="D18" s="103"/>
      <c r="E18" s="103" t="s">
        <v>52</v>
      </c>
      <c r="F18" s="107">
        <v>6.7699999999999996E-2</v>
      </c>
      <c r="G18" s="72" t="s">
        <v>61</v>
      </c>
      <c r="H18" s="108">
        <v>6.6400000000000001E-2</v>
      </c>
      <c r="I18" s="108">
        <v>7.2999999999999995E-2</v>
      </c>
      <c r="J18" s="109">
        <v>8.6899999999999991E-2</v>
      </c>
      <c r="K18" s="66"/>
    </row>
    <row r="19" spans="1:11" s="67" customFormat="1" ht="15" customHeight="1" x14ac:dyDescent="0.2">
      <c r="A19" s="102" t="s">
        <v>67</v>
      </c>
      <c r="B19" s="72" t="s">
        <v>68</v>
      </c>
      <c r="C19" s="103"/>
      <c r="D19" s="103"/>
      <c r="E19" s="103" t="s">
        <v>69</v>
      </c>
      <c r="F19" s="107">
        <v>6.4999999999999997E-3</v>
      </c>
      <c r="G19" s="72"/>
      <c r="H19" s="72" t="s">
        <v>70</v>
      </c>
      <c r="I19" s="72"/>
      <c r="J19" s="104"/>
      <c r="K19" s="66"/>
    </row>
    <row r="20" spans="1:11" s="67" customFormat="1" ht="15" customHeight="1" x14ac:dyDescent="0.2">
      <c r="A20" s="102"/>
      <c r="B20" s="72" t="s">
        <v>71</v>
      </c>
      <c r="C20" s="103"/>
      <c r="D20" s="103"/>
      <c r="E20" s="103"/>
      <c r="F20" s="107">
        <v>0.03</v>
      </c>
      <c r="G20" s="72"/>
      <c r="H20" s="72"/>
      <c r="I20" s="72"/>
      <c r="J20" s="104"/>
      <c r="K20" s="66"/>
    </row>
    <row r="21" spans="1:11" s="67" customFormat="1" ht="15" customHeight="1" x14ac:dyDescent="0.2">
      <c r="A21" s="102"/>
      <c r="B21" s="72" t="s">
        <v>72</v>
      </c>
      <c r="C21" s="103"/>
      <c r="D21" s="103"/>
      <c r="E21" s="103"/>
      <c r="F21" s="107">
        <v>0.02</v>
      </c>
      <c r="G21" s="72"/>
      <c r="H21" s="72"/>
      <c r="I21" s="72"/>
      <c r="J21" s="104"/>
      <c r="K21" s="66"/>
    </row>
    <row r="22" spans="1:11" s="67" customFormat="1" ht="15" customHeight="1" x14ac:dyDescent="0.2">
      <c r="A22" s="102"/>
      <c r="B22" s="72" t="s">
        <v>73</v>
      </c>
      <c r="C22" s="103"/>
      <c r="D22" s="103"/>
      <c r="E22" s="103"/>
      <c r="F22" s="107">
        <v>4.4999999999999998E-2</v>
      </c>
      <c r="G22" s="72"/>
      <c r="H22" s="72"/>
      <c r="I22" s="72"/>
      <c r="J22" s="104"/>
      <c r="K22" s="66"/>
    </row>
    <row r="23" spans="1:11" s="67" customFormat="1" ht="15" customHeight="1" x14ac:dyDescent="0.2">
      <c r="A23" s="102" t="s">
        <v>74</v>
      </c>
      <c r="B23" s="72"/>
      <c r="C23" s="103"/>
      <c r="D23" s="103"/>
      <c r="E23" s="103"/>
      <c r="F23" s="107">
        <f>ROUND((1+F14+F15+F16)*(1+F17)*(1+F18)/(1-F19-F20-F21)-1,4)</f>
        <v>0.19600000000000001</v>
      </c>
      <c r="G23" s="72"/>
      <c r="H23" s="108">
        <v>0.19600000000000001</v>
      </c>
      <c r="I23" s="108">
        <v>0.2097</v>
      </c>
      <c r="J23" s="109">
        <v>0.24230000000000002</v>
      </c>
      <c r="K23" s="66"/>
    </row>
    <row r="24" spans="1:11" s="67" customFormat="1" ht="15" customHeight="1" x14ac:dyDescent="0.2">
      <c r="A24" s="102" t="s">
        <v>75</v>
      </c>
      <c r="B24" s="72"/>
      <c r="C24" s="103"/>
      <c r="D24" s="103"/>
      <c r="E24" s="103"/>
      <c r="F24" s="107">
        <f>ROUND((1+F14+F15+F16)*(1+F17)*(1+F18)/(1-F19-F20-F21-F22)-1,4)</f>
        <v>0.25590000000000002</v>
      </c>
      <c r="G24" s="72"/>
      <c r="H24" s="72"/>
      <c r="I24" s="72"/>
      <c r="J24" s="104"/>
      <c r="K24" s="66"/>
    </row>
    <row r="25" spans="1:11" s="67" customFormat="1" x14ac:dyDescent="0.2">
      <c r="A25" s="102"/>
      <c r="B25" s="72"/>
      <c r="C25" s="103"/>
      <c r="D25" s="72"/>
      <c r="E25" s="72"/>
      <c r="F25" s="72"/>
      <c r="G25" s="72"/>
      <c r="H25" s="63"/>
      <c r="I25" s="63"/>
      <c r="J25" s="104"/>
      <c r="K25" s="66"/>
    </row>
    <row r="26" spans="1:11" s="67" customFormat="1" x14ac:dyDescent="0.2">
      <c r="A26" s="102" t="s">
        <v>76</v>
      </c>
      <c r="B26" s="72"/>
      <c r="C26" s="103"/>
      <c r="D26" s="72"/>
      <c r="E26" s="72"/>
      <c r="F26" s="110"/>
      <c r="G26" s="72"/>
      <c r="H26" s="63"/>
      <c r="I26" s="63"/>
      <c r="J26" s="104"/>
      <c r="K26" s="66"/>
    </row>
    <row r="27" spans="1:11" s="67" customFormat="1" x14ac:dyDescent="0.2">
      <c r="A27" s="102"/>
      <c r="B27" s="72"/>
      <c r="C27" s="103"/>
      <c r="D27" s="72"/>
      <c r="E27" s="72"/>
      <c r="F27" s="72"/>
      <c r="G27" s="72"/>
      <c r="H27" s="63"/>
      <c r="I27" s="63"/>
      <c r="J27" s="104"/>
      <c r="K27" s="66"/>
    </row>
    <row r="28" spans="1:11" s="67" customFormat="1" x14ac:dyDescent="0.2">
      <c r="A28" s="102" t="s">
        <v>53</v>
      </c>
      <c r="B28" s="72"/>
      <c r="C28" s="103"/>
      <c r="D28" s="72"/>
      <c r="E28" s="72"/>
      <c r="F28" s="72"/>
      <c r="G28" s="72"/>
      <c r="H28" s="63"/>
      <c r="I28" s="63"/>
      <c r="J28" s="104"/>
      <c r="K28" s="66"/>
    </row>
    <row r="29" spans="1:11" s="67" customFormat="1" x14ac:dyDescent="0.2">
      <c r="A29" s="102"/>
      <c r="B29" s="72"/>
      <c r="C29" s="103"/>
      <c r="D29" s="72"/>
      <c r="E29" s="72"/>
      <c r="F29" s="72"/>
      <c r="G29" s="72"/>
      <c r="H29" s="63"/>
      <c r="I29" s="63"/>
      <c r="J29" s="104"/>
      <c r="K29" s="66"/>
    </row>
    <row r="30" spans="1:11" s="67" customFormat="1" x14ac:dyDescent="0.2">
      <c r="A30" s="418" t="s">
        <v>77</v>
      </c>
      <c r="B30" s="419"/>
      <c r="C30" s="419"/>
      <c r="D30" s="419"/>
      <c r="E30" s="419"/>
      <c r="F30" s="419"/>
      <c r="G30" s="419"/>
      <c r="H30" s="63"/>
      <c r="I30" s="63"/>
      <c r="J30" s="104"/>
      <c r="K30" s="66"/>
    </row>
    <row r="31" spans="1:11" s="67" customFormat="1" x14ac:dyDescent="0.2">
      <c r="A31" s="418"/>
      <c r="B31" s="419"/>
      <c r="C31" s="419"/>
      <c r="D31" s="419"/>
      <c r="E31" s="419"/>
      <c r="F31" s="419"/>
      <c r="G31" s="419"/>
      <c r="H31" s="63"/>
      <c r="I31" s="63"/>
      <c r="J31" s="104"/>
      <c r="K31" s="66"/>
    </row>
    <row r="32" spans="1:11" s="67" customFormat="1" ht="12.75" customHeight="1" x14ac:dyDescent="0.2">
      <c r="A32" s="111"/>
      <c r="B32" s="38"/>
      <c r="C32" s="37"/>
      <c r="D32" s="37"/>
      <c r="E32" s="37"/>
      <c r="F32" s="37"/>
      <c r="G32" s="63"/>
      <c r="H32" s="63"/>
      <c r="I32" s="63"/>
      <c r="J32" s="104"/>
      <c r="K32" s="66"/>
    </row>
    <row r="33" spans="1:11" s="67" customFormat="1" x14ac:dyDescent="0.2">
      <c r="A33" s="111"/>
      <c r="B33" s="38"/>
      <c r="C33" s="37"/>
      <c r="D33" s="37"/>
      <c r="E33" s="37"/>
      <c r="F33" s="37"/>
      <c r="G33" s="63"/>
      <c r="H33" s="63"/>
      <c r="I33" s="63"/>
      <c r="J33" s="104"/>
      <c r="K33" s="66"/>
    </row>
    <row r="34" spans="1:11" s="67" customFormat="1" x14ac:dyDescent="0.2">
      <c r="A34" s="111"/>
      <c r="B34" s="38"/>
      <c r="C34" s="37"/>
      <c r="D34" s="37"/>
      <c r="E34" s="37"/>
      <c r="F34" s="37"/>
      <c r="G34" s="63"/>
      <c r="H34" s="63"/>
      <c r="I34" s="63"/>
      <c r="J34" s="104"/>
      <c r="K34" s="66"/>
    </row>
    <row r="35" spans="1:11" s="65" customFormat="1" x14ac:dyDescent="0.2">
      <c r="A35" s="10"/>
      <c r="B35" s="27"/>
      <c r="C35" s="11"/>
      <c r="D35" s="11"/>
      <c r="E35" s="11"/>
      <c r="F35" s="11"/>
      <c r="G35" s="55"/>
      <c r="H35" s="55"/>
      <c r="I35" s="55"/>
      <c r="J35" s="56"/>
    </row>
    <row r="36" spans="1:11" s="65" customFormat="1" x14ac:dyDescent="0.2">
      <c r="A36" s="10"/>
      <c r="B36" s="27"/>
      <c r="C36" s="11"/>
      <c r="D36" s="11"/>
      <c r="E36" s="11"/>
      <c r="F36" s="11"/>
      <c r="G36" s="55"/>
      <c r="H36" s="55"/>
      <c r="I36" s="55"/>
      <c r="J36" s="56"/>
    </row>
    <row r="37" spans="1:11" s="65" customFormat="1" x14ac:dyDescent="0.2">
      <c r="A37" s="10"/>
      <c r="B37" s="68"/>
      <c r="C37" s="69"/>
      <c r="D37" s="70"/>
      <c r="E37" s="11"/>
      <c r="F37" s="12"/>
      <c r="G37" s="57"/>
      <c r="H37" s="58"/>
      <c r="I37" s="14"/>
      <c r="J37" s="56"/>
    </row>
    <row r="38" spans="1:11" s="65" customFormat="1" x14ac:dyDescent="0.2">
      <c r="A38" s="13"/>
      <c r="B38" s="71"/>
      <c r="C38" s="72"/>
      <c r="D38" s="130" t="str">
        <f>'Planilha Orçamentária'!D65</f>
        <v>Eng. Bruno Dias</v>
      </c>
      <c r="E38" s="55"/>
      <c r="F38" s="366" t="s">
        <v>23</v>
      </c>
      <c r="G38" s="366"/>
      <c r="H38" s="366"/>
      <c r="I38" s="69"/>
      <c r="J38" s="56"/>
    </row>
    <row r="39" spans="1:11" s="65" customFormat="1" x14ac:dyDescent="0.2">
      <c r="A39" s="13"/>
      <c r="B39" s="68"/>
      <c r="C39" s="69"/>
      <c r="D39" s="130" t="str">
        <f>'Planilha Orçamentária'!D66</f>
        <v>CREA: RJ 2019109261</v>
      </c>
      <c r="E39" s="55"/>
      <c r="F39" s="363" t="s">
        <v>24</v>
      </c>
      <c r="G39" s="363"/>
      <c r="H39" s="363"/>
      <c r="I39" s="69"/>
      <c r="J39" s="56"/>
    </row>
    <row r="40" spans="1:11" s="65" customFormat="1" x14ac:dyDescent="0.2">
      <c r="A40" s="105"/>
      <c r="B40" s="363"/>
      <c r="C40" s="363"/>
      <c r="D40" s="363"/>
      <c r="E40" s="75"/>
      <c r="F40" s="363"/>
      <c r="G40" s="363"/>
      <c r="H40" s="69"/>
      <c r="I40" s="69"/>
      <c r="J40" s="118"/>
    </row>
    <row r="41" spans="1:11" x14ac:dyDescent="0.2">
      <c r="A41" s="102"/>
      <c r="B41" s="71"/>
      <c r="C41" s="72"/>
      <c r="D41" s="72"/>
      <c r="E41" s="72"/>
      <c r="F41" s="72"/>
      <c r="G41" s="72"/>
      <c r="H41" s="72"/>
      <c r="I41" s="72"/>
      <c r="J41" s="117"/>
    </row>
    <row r="42" spans="1:11" ht="44.25" customHeight="1" x14ac:dyDescent="0.2">
      <c r="A42" s="415" t="s">
        <v>97</v>
      </c>
      <c r="B42" s="416"/>
      <c r="C42" s="416"/>
      <c r="D42" s="416"/>
      <c r="E42" s="416"/>
      <c r="F42" s="416"/>
      <c r="G42" s="416"/>
      <c r="H42" s="416"/>
      <c r="I42" s="416"/>
      <c r="J42" s="417"/>
    </row>
    <row r="43" spans="1:11" ht="13.5" thickBot="1" x14ac:dyDescent="0.25">
      <c r="A43" s="119"/>
      <c r="B43" s="120"/>
      <c r="C43" s="121"/>
      <c r="D43" s="121"/>
      <c r="E43" s="121"/>
      <c r="F43" s="121"/>
      <c r="G43" s="121"/>
      <c r="H43" s="121"/>
      <c r="I43" s="121"/>
      <c r="J43" s="122"/>
    </row>
  </sheetData>
  <mergeCells count="19">
    <mergeCell ref="A42:J42"/>
    <mergeCell ref="A7:E7"/>
    <mergeCell ref="F7:F8"/>
    <mergeCell ref="G7:G8"/>
    <mergeCell ref="A8:E8"/>
    <mergeCell ref="A9:J9"/>
    <mergeCell ref="A30:G31"/>
    <mergeCell ref="H12:J12"/>
    <mergeCell ref="F38:H38"/>
    <mergeCell ref="F39:H39"/>
    <mergeCell ref="B40:D40"/>
    <mergeCell ref="F40:G40"/>
    <mergeCell ref="A6:E6"/>
    <mergeCell ref="F6:J6"/>
    <mergeCell ref="A1:B1"/>
    <mergeCell ref="D1:J1"/>
    <mergeCell ref="A2:J2"/>
    <mergeCell ref="A3:J3"/>
    <mergeCell ref="A5:F5"/>
  </mergeCells>
  <printOptions horizontalCentered="1"/>
  <pageMargins left="0" right="0" top="0" bottom="0" header="0" footer="0"/>
  <pageSetup paperSize="9" scale="6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Planilha Orçamentária</vt:lpstr>
      <vt:lpstr>Memória de Cálculo</vt:lpstr>
      <vt:lpstr>Cronograma</vt:lpstr>
      <vt:lpstr>CCU</vt:lpstr>
      <vt:lpstr>BDI</vt:lpstr>
      <vt:lpstr>BDI!Area_de_impressao</vt:lpstr>
      <vt:lpstr>CCU!Area_de_impressao</vt:lpstr>
      <vt:lpstr>Cronograma!Area_de_impressao</vt:lpstr>
      <vt:lpstr>'Memória de Cálculo'!Area_de_impressao</vt:lpstr>
      <vt:lpstr>'Planilha Orçamentária'!Area_de_impressao</vt:lpstr>
      <vt:lpstr>BDI!Titulos_de_impressao</vt:lpstr>
      <vt:lpstr>CCU!Titulos_de_impressao</vt:lpstr>
      <vt:lpstr>Cronograma!Titulos_de_impressao</vt:lpstr>
      <vt:lpstr>'Memória de Cálculo'!Titulos_de_impressao</vt:lpstr>
      <vt:lpstr>'Planilha Orçamentária'!Titulos_de_impressao</vt:lpstr>
    </vt:vector>
  </TitlesOfParts>
  <Company>Setop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DELL</cp:lastModifiedBy>
  <cp:lastPrinted>2020-08-18T19:20:45Z</cp:lastPrinted>
  <dcterms:created xsi:type="dcterms:W3CDTF">2006-09-22T13:55:22Z</dcterms:created>
  <dcterms:modified xsi:type="dcterms:W3CDTF">2020-08-18T19:22:15Z</dcterms:modified>
</cp:coreProperties>
</file>