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SÃO PEDRO II\"/>
    </mc:Choice>
  </mc:AlternateContent>
  <bookViews>
    <workbookView xWindow="0" yWindow="0" windowWidth="20490" windowHeight="7800"/>
  </bookViews>
  <sheets>
    <sheet name="Planilha Orçamentária" sheetId="6" r:id="rId1"/>
    <sheet name="Memória de Cálculo" sheetId="8" r:id="rId2"/>
    <sheet name="CCU" sheetId="10" r:id="rId3"/>
    <sheet name="Cronograma" sheetId="7" r:id="rId4"/>
    <sheet name="BDI" sheetId="9" r:id="rId5"/>
  </sheets>
  <externalReferences>
    <externalReference r:id="rId6"/>
    <externalReference r:id="rId7"/>
  </externalReferences>
  <definedNames>
    <definedName name="_xlnm.Print_Area" localSheetId="4">BDI!$A$1:$J$43</definedName>
    <definedName name="_xlnm.Print_Area" localSheetId="2">CCU!$A$1:$J$170</definedName>
    <definedName name="_xlnm.Print_Area" localSheetId="3">Cronograma!$A$1:$G$49</definedName>
    <definedName name="_xlnm.Print_Area" localSheetId="1">'Memória de Cálculo'!$A$1:$J$91</definedName>
    <definedName name="_xlnm.Print_Area" localSheetId="0">'Planilha Orçamentária'!$A$1:$J$94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Orçamentária'!$F$8</definedName>
    <definedName name="REFERENCIA.Descricao" hidden="1">IF(ISNUMBER('Planilha Orçamentária'!$Z1),OFFSET(INDIRECT(ORÇAMENTO.BancoRef),'Planilha Orçamentária'!$Z1-1,3,1),'Planilha Orçamentária'!$Z1)</definedName>
    <definedName name="_xlnm.Print_Titles" localSheetId="4">BDI!$1:$8</definedName>
    <definedName name="_xlnm.Print_Titles" localSheetId="2">CCU!$1:$8</definedName>
    <definedName name="_xlnm.Print_Titles" localSheetId="3">Cronograma!$1:$6</definedName>
    <definedName name="_xlnm.Print_Titles" localSheetId="1">'Memória de Cálculo'!$1:$10</definedName>
    <definedName name="_xlnm.Print_Titles" localSheetId="0">'Planilha Orçamentária'!$1:$10</definedName>
  </definedNames>
  <calcPr calcId="162913"/>
</workbook>
</file>

<file path=xl/calcChain.xml><?xml version="1.0" encoding="utf-8"?>
<calcChain xmlns="http://schemas.openxmlformats.org/spreadsheetml/2006/main">
  <c r="J107" i="10" l="1"/>
  <c r="J106" i="10"/>
  <c r="J105" i="10"/>
  <c r="J104" i="10"/>
  <c r="J103" i="10"/>
  <c r="J102" i="10"/>
  <c r="J108" i="10" l="1"/>
  <c r="J24" i="10" l="1"/>
  <c r="J23" i="10"/>
  <c r="J25" i="10" l="1"/>
  <c r="B168" i="10" l="1"/>
  <c r="B167" i="10"/>
  <c r="J158" i="10"/>
  <c r="J157" i="10"/>
  <c r="J159" i="10" s="1"/>
  <c r="J148" i="10"/>
  <c r="J147" i="10"/>
  <c r="J146" i="10"/>
  <c r="J145" i="10"/>
  <c r="J144" i="10"/>
  <c r="J143" i="10"/>
  <c r="J134" i="10"/>
  <c r="J133" i="10"/>
  <c r="J132" i="10"/>
  <c r="J131" i="10"/>
  <c r="J130" i="10"/>
  <c r="J129" i="10"/>
  <c r="J135" i="10" s="1"/>
  <c r="J120" i="10"/>
  <c r="J119" i="10"/>
  <c r="J118" i="10"/>
  <c r="J117" i="10"/>
  <c r="J121" i="10" s="1"/>
  <c r="J116" i="10"/>
  <c r="J115" i="10"/>
  <c r="J93" i="10"/>
  <c r="J92" i="10"/>
  <c r="J91" i="10"/>
  <c r="J90" i="10"/>
  <c r="J89" i="10"/>
  <c r="J88" i="10"/>
  <c r="J79" i="10"/>
  <c r="J78" i="10"/>
  <c r="J77" i="10"/>
  <c r="J76" i="10"/>
  <c r="J75" i="10"/>
  <c r="J74" i="10"/>
  <c r="J65" i="10"/>
  <c r="J64" i="10"/>
  <c r="J63" i="10"/>
  <c r="J62" i="10"/>
  <c r="J61" i="10"/>
  <c r="J60" i="10"/>
  <c r="J66" i="10" s="1"/>
  <c r="J51" i="10"/>
  <c r="J50" i="10"/>
  <c r="J49" i="10"/>
  <c r="J40" i="10"/>
  <c r="J39" i="10"/>
  <c r="J38" i="10"/>
  <c r="J37" i="10"/>
  <c r="J36" i="10"/>
  <c r="J35" i="10"/>
  <c r="J34" i="10"/>
  <c r="J33" i="10"/>
  <c r="J14" i="10"/>
  <c r="J15" i="10" s="1"/>
  <c r="B35" i="7"/>
  <c r="B33" i="7"/>
  <c r="B31" i="7"/>
  <c r="B29" i="7"/>
  <c r="B27" i="7"/>
  <c r="B25" i="7"/>
  <c r="B23" i="7"/>
  <c r="B21" i="7"/>
  <c r="B19" i="7"/>
  <c r="B17" i="7"/>
  <c r="B15" i="7"/>
  <c r="B13" i="7"/>
  <c r="B11" i="7"/>
  <c r="B9" i="7"/>
  <c r="B7" i="7"/>
  <c r="I37" i="6"/>
  <c r="J94" i="10" l="1"/>
  <c r="J41" i="10"/>
  <c r="J52" i="10"/>
  <c r="J80" i="10"/>
  <c r="J149" i="10"/>
  <c r="I66" i="6" l="1"/>
  <c r="I50" i="6"/>
  <c r="I32" i="6"/>
  <c r="I53" i="6" l="1"/>
  <c r="I56" i="6" l="1"/>
  <c r="H5" i="9" l="1"/>
  <c r="H5" i="8"/>
  <c r="D39" i="9" l="1"/>
  <c r="D38" i="9"/>
  <c r="I80" i="6" l="1"/>
  <c r="H5" i="10" l="1"/>
  <c r="F4" i="7"/>
  <c r="D89" i="8" l="1"/>
  <c r="D88" i="8"/>
  <c r="I40" i="6" l="1"/>
  <c r="I17" i="6" l="1"/>
  <c r="I63" i="6" l="1"/>
  <c r="I23" i="6" l="1"/>
  <c r="A7" i="10"/>
  <c r="I72" i="6" l="1"/>
  <c r="I11" i="6" l="1"/>
  <c r="A8" i="10"/>
  <c r="A6" i="10"/>
  <c r="A5" i="10"/>
  <c r="F23" i="9"/>
  <c r="F24" i="9"/>
  <c r="J8" i="6" s="1"/>
  <c r="J37" i="6" l="1"/>
  <c r="D16" i="7" s="1"/>
  <c r="J50" i="6"/>
  <c r="D20" i="7" s="1"/>
  <c r="J23" i="6"/>
  <c r="D12" i="7" s="1"/>
  <c r="J66" i="6"/>
  <c r="D28" i="7" s="1"/>
  <c r="J8" i="10"/>
  <c r="J8" i="9"/>
  <c r="A8" i="9"/>
  <c r="A7" i="9"/>
  <c r="A6" i="9"/>
  <c r="A5" i="9"/>
  <c r="J8" i="8"/>
  <c r="A8" i="8"/>
  <c r="A7" i="8"/>
  <c r="A6" i="8"/>
  <c r="A5" i="8"/>
  <c r="I85" i="6"/>
  <c r="J85" i="6"/>
  <c r="D36" i="7" s="1"/>
  <c r="I70" i="6"/>
  <c r="I87" i="6" l="1"/>
  <c r="J32" i="6"/>
  <c r="D14" i="7" s="1"/>
  <c r="J53" i="6"/>
  <c r="D22" i="7" s="1"/>
  <c r="J56" i="6"/>
  <c r="D24" i="7" s="1"/>
  <c r="J80" i="6"/>
  <c r="D34" i="7" s="1"/>
  <c r="J40" i="6"/>
  <c r="D18" i="7" s="1"/>
  <c r="J72" i="6"/>
  <c r="D32" i="7" s="1"/>
  <c r="J17" i="6"/>
  <c r="D10" i="7" s="1"/>
  <c r="J63" i="6"/>
  <c r="D26" i="7" s="1"/>
  <c r="J11" i="6"/>
  <c r="D8" i="7" s="1"/>
  <c r="J70" i="6"/>
  <c r="D30" i="7" s="1"/>
  <c r="F30" i="7"/>
  <c r="G30" i="7"/>
  <c r="E30" i="7"/>
  <c r="G36" i="7" l="1"/>
  <c r="F34" i="7"/>
  <c r="F36" i="7"/>
  <c r="E34" i="7"/>
  <c r="E36" i="7"/>
  <c r="G32" i="7"/>
  <c r="F32" i="7"/>
  <c r="E32" i="7"/>
  <c r="G34" i="7"/>
  <c r="G26" i="7"/>
  <c r="D38" i="7"/>
  <c r="J87" i="6"/>
  <c r="E10" i="7"/>
  <c r="F24" i="7"/>
  <c r="G20" i="7"/>
  <c r="F28" i="7"/>
  <c r="F26" i="7"/>
  <c r="E24" i="7"/>
  <c r="E26" i="7"/>
  <c r="E28" i="7"/>
  <c r="F14" i="7"/>
  <c r="F18" i="7"/>
  <c r="G14" i="7"/>
  <c r="G24" i="7" l="1"/>
  <c r="F20" i="7"/>
  <c r="E18" i="7"/>
  <c r="G18" i="7"/>
  <c r="F22" i="7"/>
  <c r="G12" i="7"/>
  <c r="E12" i="7"/>
  <c r="F12" i="7"/>
  <c r="G28" i="7" l="1"/>
  <c r="G22" i="7"/>
  <c r="E20" i="7"/>
  <c r="B45" i="7" l="1"/>
  <c r="B44" i="7"/>
  <c r="A5" i="7"/>
  <c r="A4" i="7"/>
  <c r="F10" i="7" l="1"/>
  <c r="G10" i="7"/>
  <c r="G8" i="7"/>
  <c r="F8" i="7"/>
  <c r="E22" i="7"/>
  <c r="E8" i="7"/>
  <c r="D9" i="7" l="1"/>
  <c r="D35" i="7"/>
  <c r="D33" i="7"/>
  <c r="D31" i="7"/>
  <c r="E14" i="7"/>
  <c r="F16" i="7" l="1"/>
  <c r="F38" i="7" s="1"/>
  <c r="E16" i="7"/>
  <c r="E38" i="7" s="1"/>
  <c r="G16" i="7"/>
  <c r="G38" i="7" l="1"/>
  <c r="G37" i="7" s="1"/>
  <c r="D27" i="7"/>
  <c r="D23" i="7"/>
  <c r="D25" i="7"/>
  <c r="E37" i="7"/>
  <c r="D29" i="7"/>
  <c r="D11" i="7"/>
  <c r="D7" i="7"/>
  <c r="D21" i="7"/>
  <c r="D19" i="7"/>
  <c r="D13" i="7"/>
  <c r="D17" i="7"/>
  <c r="F37" i="7"/>
  <c r="D15" i="7"/>
  <c r="D37" i="7" l="1"/>
</calcChain>
</file>

<file path=xl/sharedStrings.xml><?xml version="1.0" encoding="utf-8"?>
<sst xmlns="http://schemas.openxmlformats.org/spreadsheetml/2006/main" count="1159" uniqueCount="376">
  <si>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</si>
  <si>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</si>
  <si>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</si>
  <si>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</si>
  <si>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</si>
  <si>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</si>
  <si>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</si>
  <si>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</si>
  <si>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</si>
  <si>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</si>
  <si>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</si>
  <si>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unid.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</si>
  <si>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</si>
  <si>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</si>
  <si>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</si>
  <si>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</si>
  <si>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</si>
  <si>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</si>
  <si>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</si>
  <si>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</si>
  <si>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</si>
  <si>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</si>
  <si>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</si>
  <si>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4.1</t>
  </si>
  <si>
    <t>4.2</t>
  </si>
  <si>
    <t>Prefeitura Municipal de Muriaé</t>
  </si>
  <si>
    <t>CNPJ: 17.947.581/0001-76</t>
  </si>
  <si>
    <t>2.1</t>
  </si>
  <si>
    <t>3.1</t>
  </si>
  <si>
    <t>BDI</t>
  </si>
  <si>
    <t>FONTE</t>
  </si>
  <si>
    <t>3.3</t>
  </si>
  <si>
    <t>6.1</t>
  </si>
  <si>
    <t>ORSE</t>
  </si>
  <si>
    <t>5.1</t>
  </si>
  <si>
    <t>1.1</t>
  </si>
  <si>
    <t>2.2</t>
  </si>
  <si>
    <t>3.2</t>
  </si>
  <si>
    <t>8.1</t>
  </si>
  <si>
    <t>MEMÓRIA DE CÁLCULO</t>
  </si>
  <si>
    <t>2.3</t>
  </si>
  <si>
    <t>M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</si>
  <si>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</si>
  <si>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</si>
  <si>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</si>
  <si>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</si>
  <si>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</si>
  <si>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</si>
  <si>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</si>
  <si>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URBANIZAÇÃO</t>
  </si>
  <si>
    <t>2.4</t>
  </si>
  <si>
    <t>COMPLEMENTOS</t>
  </si>
  <si>
    <t>UNID.</t>
  </si>
  <si>
    <t>PAISAGISMO</t>
  </si>
  <si>
    <t>LIMPEZA FINAL</t>
  </si>
  <si>
    <t xml:space="preserve">DATA: </t>
  </si>
  <si>
    <t>PRAZO DE EXECUÇÃO: 90 dias</t>
  </si>
  <si>
    <t>Construção de Praças Urbanas, Rodovias, Ferrovias e recapeamento e pavimentação de vias urbanas</t>
  </si>
  <si>
    <t>1º Quartil</t>
  </si>
  <si>
    <t>Médio</t>
  </si>
  <si>
    <t>3º Quartil</t>
  </si>
  <si>
    <t>AC</t>
  </si>
  <si>
    <t>R</t>
  </si>
  <si>
    <t>DF</t>
  </si>
  <si>
    <t>L</t>
  </si>
  <si>
    <t/>
  </si>
  <si>
    <t>Tipo de Obra (conforme Acórdão 2622/2013 - TCU):</t>
  </si>
  <si>
    <t>SIGLAS</t>
  </si>
  <si>
    <t>VALORES</t>
  </si>
  <si>
    <t>ATENDE AOS LIMITES</t>
  </si>
  <si>
    <t>LIMITES RECOMENDADOS</t>
  </si>
  <si>
    <t>ITENS</t>
  </si>
  <si>
    <t>TAXA DE RATEIO DA ADMINISTRAÇÃO CENTRAL</t>
  </si>
  <si>
    <t>SIM</t>
  </si>
  <si>
    <t>TAXA DE SEGURO E GARANTIA DO EMPREENDIMENTO</t>
  </si>
  <si>
    <t>S+G</t>
  </si>
  <si>
    <t>TAXA DE RISCO</t>
  </si>
  <si>
    <t>TAXA DE DESPESAS FINANCEIRAS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</si>
  <si>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</si>
  <si>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</si>
  <si>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</si>
  <si>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</si>
  <si>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</si>
  <si>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</si>
  <si>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</si>
  <si>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</si>
  <si>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</si>
  <si>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</si>
  <si>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</si>
  <si>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Declaro que, conforme legislação tributária municipal, a base de cálculo do ISS corresponde 100% a do valor deste tipo de obra e, sobre esta base, incide ISS com alíquota de 2%</t>
  </si>
  <si>
    <t>COMPOSIÇÃO DE CUSTO UNITÁRIO</t>
  </si>
  <si>
    <t>COMP 001</t>
  </si>
  <si>
    <t>Código</t>
  </si>
  <si>
    <t>Fonte</t>
  </si>
  <si>
    <t>Descrição</t>
  </si>
  <si>
    <t>Unidade</t>
  </si>
  <si>
    <t>Coeficiente</t>
  </si>
  <si>
    <t>Preço</t>
  </si>
  <si>
    <t>Total</t>
  </si>
  <si>
    <t>SINAPI</t>
  </si>
  <si>
    <t>h</t>
  </si>
  <si>
    <t>Total Geral</t>
  </si>
  <si>
    <t>SINAPI-I</t>
  </si>
  <si>
    <t>COMP 002</t>
  </si>
  <si>
    <t>Unidade: unid.</t>
  </si>
  <si>
    <t>Concreto fck = 15mpa, traço 1:3,4:3,5 (cimento/ areia média/ brita 1)  - preparo mecânico com betoneira 400 l. Af_07/2016</t>
  </si>
  <si>
    <t>Escavação manual de vala com profundidade menor ou igual a 1,30 m. Af_03/2016</t>
  </si>
  <si>
    <t>m3</t>
  </si>
  <si>
    <t>COMP 003</t>
  </si>
  <si>
    <t>Internet: www.muriae.mg.gov.br / Telefone: (32) 3696-3362
Centro Administrativo Municipal Presidente Tancredo Neves - 2º andar
Av. Maestro Sansão, nº 236 - Centro - CEP 36880-000 - Muriaé - MG</t>
  </si>
  <si>
    <t>COMP 004</t>
  </si>
  <si>
    <t>COMP 005</t>
  </si>
  <si>
    <t>COMP 006</t>
  </si>
  <si>
    <t>COMP 007</t>
  </si>
  <si>
    <t>COMP 008</t>
  </si>
  <si>
    <t xml:space="preserve">h     </t>
  </si>
  <si>
    <t>SETOP</t>
  </si>
  <si>
    <t>IIO-PLA-005</t>
  </si>
  <si>
    <t>FORNECIMENTO E COLOCAÇÃO DE PLACA DE OBRA EM CHAPA GALVANIZADA (3,00 X 1,5 0 M) - EM CHAPA GALVANIZADA 0,26 AFIXADAS COM REBITES 540 E PARAFUSOS 3/8, EM ESTRUTURA
METÁLICA VIGA U 2" ENRIJECIDA COM METALON 20 X 20, SUPORTE EM EUCALIPTO AUTOCLAVADO PINTADAS</t>
  </si>
  <si>
    <t>1.3</t>
  </si>
  <si>
    <t>1.4</t>
  </si>
  <si>
    <t>IIO-TAP-026</t>
  </si>
  <si>
    <t>TAPUME COM TELA DE POLIETILENO</t>
  </si>
  <si>
    <t>PIS-LAD-035</t>
  </si>
  <si>
    <t>IIO-SAN-005</t>
  </si>
  <si>
    <t>BANHEIRO QUÍMICO 110 X 120 X 230 CM COM MANUTENÇÃO</t>
  </si>
  <si>
    <t>MÊS</t>
  </si>
  <si>
    <t>1.5</t>
  </si>
  <si>
    <t>93584</t>
  </si>
  <si>
    <t>EXECUÇÃO DE DEPÓSITO EM CANTEIRO DE OBRA EM CHAPA DE MADEIRA COMPENSADA, NÃO INCLUSO MOBILIÁRIO. AF_04/2016</t>
  </si>
  <si>
    <t>M3</t>
  </si>
  <si>
    <t>TRABALHOS EM TERRA</t>
  </si>
  <si>
    <t>URB-MFC-015</t>
  </si>
  <si>
    <t>CCU</t>
  </si>
  <si>
    <t>Pedreiro com encargos complementares</t>
  </si>
  <si>
    <t>Servente com encargos complementares</t>
  </si>
  <si>
    <t>LASTRO DE CONCRETO MAGRO, APLICADO EM PISOS OU RADIERS, ESPESSURA DE 5CM. AF_07/2016</t>
  </si>
  <si>
    <t>95241</t>
  </si>
  <si>
    <t>RAMPA PARA ACESSO DE DEFICIENTE, EM CONCRETO SIMPLES FCK= 25 MPA, DESEMPENADA, COM PINTURA INDICATIVA, 02 DEMÃOS</t>
  </si>
  <si>
    <t>URB-RAM-005</t>
  </si>
  <si>
    <t>4.3</t>
  </si>
  <si>
    <t>PRESSÃO DE PERNAS TRIPLO</t>
  </si>
  <si>
    <t>PLACA ORIENTATIVA SOBRE EXERCÍCIOS 2,00X1,00M</t>
  </si>
  <si>
    <t>Reaterro manual apiloado com soquete. af_10/2017</t>
  </si>
  <si>
    <t>Fonte de Coeficientes: SMOP</t>
  </si>
  <si>
    <t>Descrição: Pressão de pernas triplo</t>
  </si>
  <si>
    <t>Pressao de pernas triplo, em tubo de aco carbono, pintura no processo eletrostatico - equipamento de ginastica para academia ao ar livre / academia
da terceira idade - ati</t>
  </si>
  <si>
    <t>Descrição: Placa orientativa sobre exercícios 2,00x1,00m</t>
  </si>
  <si>
    <t>Placa orientativa sobre exercícios, 2,00m x 1,00m, em tubo de aco carbono, pintura no processo eletrostatico - para academia ao ar livre / academia da terceira idade - ati</t>
  </si>
  <si>
    <t>Descrição: Lixeira dupla com capacidade volumétrica de 60l</t>
  </si>
  <si>
    <t>Lixeira dupla, com capacidade volumetrica de 60l*, fabricada em tubo de aco carbono, cestos em chapa de aco e pintura no processo eletrostatico - para academia ao ar livre / academia da terceira idade - ati</t>
  </si>
  <si>
    <t>ELÍPTICO</t>
  </si>
  <si>
    <t>Descrição: Elíptico</t>
  </si>
  <si>
    <t>Equipamento de ginástica - elíptico</t>
  </si>
  <si>
    <t xml:space="preserve"> Equipamento de ginástica - rotação diagonal duplo</t>
  </si>
  <si>
    <t>Descrição: Rotação diagonal duplo</t>
  </si>
  <si>
    <t>Fonte de Coeficientes: ORSE 9145 - SMOP</t>
  </si>
  <si>
    <t>Fonte de Coeficientes: ORSE 12448 - SMOP</t>
  </si>
  <si>
    <t>ROTAÇÃO DIAGONAL DUPLO</t>
  </si>
  <si>
    <t>LIXEIRA DUPLA COM CAPACIDADE VOLUMÉTRICA DE 60L</t>
  </si>
  <si>
    <t>PISO PODOTÁTIL DE CONCRETO, ALERTA, APLICADO EM PISO(25X25CM) COM JUNTA SECA, COR VERMELHO/AMARELO,ASSENTAMENTO COM ARGAMASSA INDUSTRIALIZADA, INCLUSIVE FORNECIMENTO E INSTALAÇÃO</t>
  </si>
  <si>
    <t>3.4</t>
  </si>
  <si>
    <t>TRA-CAM-015</t>
  </si>
  <si>
    <t>CARGA DE MATERIAL DE QUALQUER NATUREZA SOBRE CAMINHÃO - MECÂNICA</t>
  </si>
  <si>
    <t>TRA-CAR-010</t>
  </si>
  <si>
    <t>ATERRO COM ARGILA PARA JARDIM (PAISAGISMO)</t>
  </si>
  <si>
    <t>Descrição: Aterro com argila para jardim (paisagismo)</t>
  </si>
  <si>
    <t>Aterro com argila para jardim (paisagismo). Caçamba com 8m³.</t>
  </si>
  <si>
    <t>Fonte de Coeficientes: ORSE 9882</t>
  </si>
  <si>
    <t>Unidade: m3</t>
  </si>
  <si>
    <t>6.2</t>
  </si>
  <si>
    <t>COMP 009</t>
  </si>
  <si>
    <t>COMP 010</t>
  </si>
  <si>
    <t>TER-ESC-035</t>
  </si>
  <si>
    <t>ALV-EST-010</t>
  </si>
  <si>
    <t>ALVENARIA</t>
  </si>
  <si>
    <t>PISO</t>
  </si>
  <si>
    <t>2.5</t>
  </si>
  <si>
    <t>8.2</t>
  </si>
  <si>
    <t>9.1</t>
  </si>
  <si>
    <t>11.1</t>
  </si>
  <si>
    <t>EQUIPAMENTOS DE GINÁSTICA E ESPORTIVOS</t>
  </si>
  <si>
    <t>DEMOLIÇÕES E REMOÇÕES</t>
  </si>
  <si>
    <t>4.4</t>
  </si>
  <si>
    <t>11.3</t>
  </si>
  <si>
    <t>12.1</t>
  </si>
  <si>
    <t>RO-41599</t>
  </si>
  <si>
    <t>DEMOLIÇÃO DE CONCRETO SIMPLES</t>
  </si>
  <si>
    <t>1.2</t>
  </si>
  <si>
    <t>PRAZO DE EXECUÇÃO: 90 DIAS</t>
  </si>
  <si>
    <t>ESQUI TRIPLO</t>
  </si>
  <si>
    <t xml:space="preserve">MULTI EXERCITADOR COM SEIS FUNÇÕES </t>
  </si>
  <si>
    <t>ED-15451</t>
  </si>
  <si>
    <t>BANCO EM CONCRETO APARENTE, TIPO-2, PADRÃO SEE-MG, SEM ENCOSTO, POLIDO COM ACABAMENTO EM VERNIZ, ESP. 5CM, COMPRIMENTO 150CM, LARGURA 40CM, ALTURA 45CM, EXCLUSIVE FIXAÇÃO EM PISO</t>
  </si>
  <si>
    <t>SER-COR-007</t>
  </si>
  <si>
    <t>CORRIMÃO DUPLO EM TUBO GALVANIZADO DIN 2440, D = 1 1/2"</t>
  </si>
  <si>
    <t xml:space="preserve">93680 </t>
  </si>
  <si>
    <t>EXECUÇÃO DE ACADEMIA AO AR LIVRE/PRAÇA EM PISO INTERTRAVADO, COM BLOCO RETANGULAR COLORIDO DE 20 X 10 CM, ESPESSURA 6 CM. AF_12/2015</t>
  </si>
  <si>
    <t xml:space="preserve">92397 </t>
  </si>
  <si>
    <t>EXECUÇÃO DE PRAÇA EM PISO INTERTRAVADO, COM BLOCO RETANGULAR COR NATURAL DE 20 X 10 CM, ESPESSURA 6 CM. AF_12/2015</t>
  </si>
  <si>
    <t>GUIA DE MEIO-FIO, EM CONCRETO COM FCK 15MPA, MOLDADA IN-LOCO, SEÇÃO 15X45CM, FORMA EM MADEIRA, EXCLUSIVE SARJETA, INCLUSIVE ESCAVAÇÃO, APILOAMENTO E TRANSPORTE COM RETIRADA DO MATERIAL ESCAVADO (EM CAÇAMBA)</t>
  </si>
  <si>
    <t>98681</t>
  </si>
  <si>
    <t>PISO CIMENTADO, TRAÇO 1:3 (CIMENTO E AREIA), ACABAMENTO RÚSTICO, ESPESSURA 2,0 CM, PREPARO MECÂNICO DA ARGAMASSA. AF_06/2018</t>
  </si>
  <si>
    <t>DEM-MFC-005</t>
  </si>
  <si>
    <t>REMOÇÃO DE MEIO-FIO PRÉ-MOLDADO DE CONCRETO INCLUSIVE CARGA</t>
  </si>
  <si>
    <t>DEMOLIÇÃO DE ALVENARIA DE TIJOLO CERÂMICO SEM APROVEITAMENTO DO MATERIAL, INCLUSIVE AFASTAMENTO</t>
  </si>
  <si>
    <t>DEM-ALV-010</t>
  </si>
  <si>
    <t>Eng. Bruno Dias</t>
  </si>
  <si>
    <t>ALVENARIA DE BLOCO DE CONCRETO CHEIO COM ARMAÇÃO, EM CONCRETO COM FCK 15MPA , ESP. 19CM, PARA REVESTIMENTO, INCLUSIVE ARGAMASSA PARA ASSENTAMENTO (DETALHE D - CADERNO SEDS)</t>
  </si>
  <si>
    <t>CREA: RJ 2019109261</t>
  </si>
  <si>
    <t>Fonte de Preço: SINAPI JUNHO/2020</t>
  </si>
  <si>
    <t>Fonte de Preço: SINAPI JUNHO/2020 - ORSE SETEMBRO/2019</t>
  </si>
  <si>
    <t>Descrição: Esqui Triplo</t>
  </si>
  <si>
    <t>Esqui triplo, em tubo de aco carbono, pintura no processo eletrostatico - equipamento de ginastica para academia ao ar livre / academia da terceira
idade - ati</t>
  </si>
  <si>
    <t>COMP 011</t>
  </si>
  <si>
    <t>Descrição: Multiexercitador com seis funções</t>
  </si>
  <si>
    <t>Multiexercitador com seis funcoes, em tubo de aco carbono, pintura no processo eletrostatico - equipamento de ginastica para academia ao ar livre / academia da terceira idade - ati</t>
  </si>
  <si>
    <t xml:space="preserve">Fonte de Preço: SINAPI JUNHO/2020 </t>
  </si>
  <si>
    <t>COMP 012</t>
  </si>
  <si>
    <t xml:space="preserve">REFERÊNCIA: SETOP JANEIRO/2020 - SINAPI JUNHO/2020 </t>
  </si>
  <si>
    <t>CORTE E DESATERRO PARA REGULARIZAÇÃO E ARRASTAMENTO
NIVELADO A CURTA DISTÂNCIA COM LÂMINA</t>
  </si>
  <si>
    <t>TER-COR-005</t>
  </si>
  <si>
    <t>LIGAÇÃO PROVISÓRIA DE LUZ E FORÇA-PADRÃO PROVISÓRIO 30KVA</t>
  </si>
  <si>
    <t>IIO-LIG-010</t>
  </si>
  <si>
    <t>94996</t>
  </si>
  <si>
    <t>EXECUÇÃO DE RAMPA/ESCADA OU PISO DE CONCRETO COM CONCRETO MOLDADO IN LOCO, FEITO EM OBRA, ACABAMENTO CONVENCIONAL, ESPESSURA 10CM, ARMADO. AF_2016</t>
  </si>
  <si>
    <t>TRANSPORTE DE MATERIAL DE QUALQUER NATUREZA EM CAMINHÃO 2KM &lt; DTM &lt;=5KM (DENTRO DO PERÍMETRO URBANO)</t>
  </si>
  <si>
    <t>EMBOÇO COM ARGAMASSA, TRAÇO 1:6 (CIMENTO E AREIA), ESP. 20MM, APLICAÇÃO MANUAL, PREPARO MECÂNICO</t>
  </si>
  <si>
    <t>REV-EMB-005</t>
  </si>
  <si>
    <t>REBOCO COM ARGAMASSA, TRAÇO 1:2:8 (CIMENTO, CAL E AREIA), ESP. 20MM, APLICAÇÃO MANUAL, PREPARO MECÂNICO</t>
  </si>
  <si>
    <t>REV-REB-015</t>
  </si>
  <si>
    <t>ESCAVAÇÃO MANUAL DE TERRA (DESATERRO MANUAL) - DEMOLIÇÃO DE CANTEIRO</t>
  </si>
  <si>
    <t>TER-ESC-050</t>
  </si>
  <si>
    <t>LIMPEZA MANUAL DE VEGETAÇÃO EM TERRENO COM ENXADA.AF_05/2018 (REMOÇÃO DE GRAMA)</t>
  </si>
  <si>
    <t>ESPAÇO INFANTIL</t>
  </si>
  <si>
    <t>Unidade: m2</t>
  </si>
  <si>
    <t>TRANSPORTE DE ENTULHO COM CAMINHAO BASCULANTE 6 M3, RODOVIA PAVIMENTADA  DMT 0,5 A 1,0 KM</t>
  </si>
  <si>
    <t>OBRA: Revitalização de uma praça, com quadra, academia de ginástica e parque infantil, sendo a área total de 469,05m²</t>
  </si>
  <si>
    <t>6.3</t>
  </si>
  <si>
    <t>SER-COR-015</t>
  </si>
  <si>
    <t>GUARDA-CORPO EM TUBO GALVANIZADO DIN 2440 D= 2'', COM SUBDIVISÕES EM TUBO DE AÇO D= 1/2'', H=1,05 M</t>
  </si>
  <si>
    <t>PAI-GRA-010</t>
  </si>
  <si>
    <t>PLANTIO DE GRAMA SÃO CARLOS EM PLACAS, INCLUSIVE TERRA VEGETAL E CONSERVAÇÃO POR 30 DIAS</t>
  </si>
  <si>
    <t>EXECUÇÃO DE PASSEIO (CALÇADA) OU PISO DE CONCRETO COM CONCRETO MOLDADO IN LOCO, USINADO, ACABAMENTO CONVENCIONAL, ESPESSURA 8 CM, ARMADO. AF_07/2016</t>
  </si>
  <si>
    <t>INSTALAÇÃO ELÉTRICA</t>
  </si>
  <si>
    <t>ELE-CAB-255</t>
  </si>
  <si>
    <t>CABO DE COBRE FLEXÍVEL, CLASSE 5, ISOLAMENTO TIPO LSHF/ATOX, NÃO HALOGENADO, ANTICHAMA, TERMOPLÁSTICO, UNIPOLAR, SEÇÃO 16 MM2, 70°C, 450/750V</t>
  </si>
  <si>
    <t>ELE-CXS-208</t>
  </si>
  <si>
    <t>CAIXA DE PASSAGEM PARA PISO DO TIPO "ZA" 28X28X40CM - PASSEIO</t>
  </si>
  <si>
    <t>ED-4155</t>
  </si>
  <si>
    <t>DUTO CORRUGADO EM PEAD (POLIETILENO DE ALTA DENSIDADE), PARA PROTEÇÃO DE CABOS SUBTERRÂNEOS DN 30 MM (1.1/4")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</si>
  <si>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</si>
  <si>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ENTRADA DE ENERGIA ELÉTRICA BIFÁSICA DEMANDA ENTRE 10,1 E 12,7 KW - REV 01. FORNECIMENTO E INSTALAÇÃO DOS MATERIAIS.</t>
  </si>
  <si>
    <t>ED-13344</t>
  </si>
  <si>
    <t>LÂMPADA LED, BASE E27, POTÊNCIA 20W, BULBO A70, TEMPERATURA DA COR 6500K, TENSÃO 110-127V, FORNECIMENTO E INSTALAÇÃO, EXCLUSIVE LUMINÁRIA</t>
  </si>
  <si>
    <t>ALVENARIA DE VEDAÇÃO COM TIJOLO MACIÇO REQUEIMADO, ESP. 20CM, COM ACABAMENTO APARENTE, INCLUSIVE ARGAMASSA PARA ASSENTAMENTO</t>
  </si>
  <si>
    <t>ALV-TIJ-020</t>
  </si>
  <si>
    <t>COBERTURA</t>
  </si>
  <si>
    <t>COBERTURA EM TELHA CERÂMICA FRANCESA</t>
  </si>
  <si>
    <t>COB-TEL-005</t>
  </si>
  <si>
    <t>92571</t>
  </si>
  <si>
    <t>TRAMA DE AÇO COMPOSTA POR RIPAS, CAIBROS E TERÇAS PARA TELHADOS DE MAIS DE 2 ÁGUAS PARA TELHA DE ENCAIXE DE CERÂMICA OU DE CONCRETO, INCLUSO TRANSPORTE VERTICAL. AF_07/2019</t>
  </si>
  <si>
    <t>FUNDAÇÃO</t>
  </si>
  <si>
    <t>FORNECIMENTO DE CONCRETO ESTRUTURAL, PREPARADO EM OBRA COM BETONEIRA, COM FCK 25 MPA, INCLUSIVE LANÇAMENTO, ADENSAMENTO E ACABAMENTO (FUNDAÇÃO)</t>
  </si>
  <si>
    <t>FUN-CON-050</t>
  </si>
  <si>
    <t>FORMA E DESFORMA DE TÁBUA E SARRAFO, REAPROVEITAMENTO (3X) (FUNDAÇÃO)</t>
  </si>
  <si>
    <t>FUN-FOR-005</t>
  </si>
  <si>
    <t>ESCAVAÇÃO MANUAL DE VALAS H &lt;= 1,50 M</t>
  </si>
  <si>
    <t>TER-API-005</t>
  </si>
  <si>
    <t>APILOAMENTO DO FUNDO DE VALAS COM SOQUETE</t>
  </si>
  <si>
    <t>CORTE, DOBRA E MONTAGEM DE AÇO CA-50/60</t>
  </si>
  <si>
    <t>KG</t>
  </si>
  <si>
    <t>ARM-AÇO-020</t>
  </si>
  <si>
    <t>REATERRO MANUAL DE VALA</t>
  </si>
  <si>
    <t>TER-REA-005</t>
  </si>
  <si>
    <t>3.5</t>
  </si>
  <si>
    <t>3.6</t>
  </si>
  <si>
    <t>3.7</t>
  </si>
  <si>
    <t>3.8</t>
  </si>
  <si>
    <t>ESTRUTURA</t>
  </si>
  <si>
    <t>6.4</t>
  </si>
  <si>
    <t>6.5</t>
  </si>
  <si>
    <t>6.6</t>
  </si>
  <si>
    <t>6.7</t>
  </si>
  <si>
    <t>6.8</t>
  </si>
  <si>
    <t>6.9</t>
  </si>
  <si>
    <t>7.1</t>
  </si>
  <si>
    <t>7.2</t>
  </si>
  <si>
    <t>9.2</t>
  </si>
  <si>
    <t>9.3</t>
  </si>
  <si>
    <t>9.4</t>
  </si>
  <si>
    <t>9.5</t>
  </si>
  <si>
    <t>9.6</t>
  </si>
  <si>
    <t>1.0</t>
  </si>
  <si>
    <t>10.2</t>
  </si>
  <si>
    <t>11.2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</si>
  <si>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</si>
  <si>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</si>
  <si>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</si>
  <si>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</si>
  <si>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</si>
  <si>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</si>
  <si>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</si>
  <si>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</si>
  <si>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</si>
  <si>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</si>
  <si>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</si>
  <si>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EQP-PLA-005</t>
  </si>
  <si>
    <t>FORNECIMENTO E INSTALAÇÃO DE ESCORREGADOR MÉDIO METÁLICO PARA PARQUE INFANTIL, FIXADO COM CONCRETO NÃO ESTRUTURAL, PREPARADO EM OBRA COM BETONEIRA, COM FCK 15 MPA , INCLUSIVE ESCAVAÇÃO E TRANSPORTE COM RETIRADA DO MATERIAL ESCAVADO (EM CAÇAMBA)</t>
  </si>
  <si>
    <t>EQP-PLA-010</t>
  </si>
  <si>
    <t>FORNECIMENTO E INSTALAÇÃO DE GANGORRA METÁLICA COM DOIS LUGARES PARA PARQUE INFANTIL, FIXADO COM CONCRETO NÃO ESTRUTURAL, PREPARADO EM OBRA COM BETONEIRA, COM FCK 15 MPA , INCLUSIVE ESCAVAÇÃO E TRANSPORTE COM RETIRADA DO MATERIAL ESCAVADO (EM CAÇAMBA)</t>
  </si>
  <si>
    <t>EQP-PLA-015</t>
  </si>
  <si>
    <t>FORNECIMENTO E INSTALAÇÃO DE ZANGA BURRINHO METÁLICO COM DUAS PRANCHAS PARA PARQUE INFANTIL, FIXADO COM CONCRETO NÃO ESTRUTURAL, PREPARADO EM OBRA COM BETONEIRA, COM FCK 15 MPA , INCLUSIVE ESCAVAÇÃO E TRANSPORTE COM RETIRADA DO MATERIAL ESCAVADO (EM CAÇAMBA)</t>
  </si>
  <si>
    <t>FORNECIMENTO E INSTALAÇÃO DE ESCADA HORIZONTAL METÁLICA PARA PARQUE INFANTIL, FIXADO COM CONCRETO NÃO ESTRUTURAL, PREPARADO EM OBRA COM BETONEIRA, COM FCK 15 MPA , INCLUSIVE ESCAVAÇÃO E TRANSPORTE COM RETIRADA DO MATERIAL ESCAVADO (EM CAÇAMBA)</t>
  </si>
  <si>
    <t>EQP-PLA-025</t>
  </si>
  <si>
    <t>REMOÇÃO DE ESTRUTURA DE MADEIRA</t>
  </si>
  <si>
    <t>FORNECIMENTO DE CONCRETO ESTRUTURAL, PREPARADO EM OBRA, COM FCK 25 MPA, INCLUSIVE LANÇAMENTO, ADENSAMENTO E ACABAMENTO</t>
  </si>
  <si>
    <t>EST-CON-035</t>
  </si>
  <si>
    <t>Luminaria de led para iluminacao publica, de 98 w ate 137 w, involucro em aluminio ou aco inox</t>
  </si>
  <si>
    <t>Poste de aço galvanizado cônico contínuo reto, diâmetro superior 60mm, diâmetro da base 115mm, altura total 5m, conipost ref. Série 0005/classe 60 da conipost ou similar</t>
  </si>
  <si>
    <t>Escavação manual de valas h &lt;= 1,50 m</t>
  </si>
  <si>
    <t>EST-CON-015</t>
  </si>
  <si>
    <t>Fornecimento de concreto não estrutural, preparado em obra com betoneira, com fck 13,5 mpa, inclusive lançamento, adensamento e acabamento</t>
  </si>
  <si>
    <t>Eletricista com encargos complementares</t>
  </si>
  <si>
    <t xml:space="preserve">Pedreiro com encargos complementares      </t>
  </si>
  <si>
    <t>Fonte de Preço: SINAPI JUNHO/2020 - ORSE MAIO/2020 - SETOP JANEIRO/2020</t>
  </si>
  <si>
    <t>Fonte de Coeficientes: ORSE 7350</t>
  </si>
  <si>
    <t>Descrição: Entrada de energia elétrica bifásica demanda entre 10,1 e 12,7 kw - Rev 01. Fornecimento e instalação dos materiais.</t>
  </si>
  <si>
    <t>Entrada de energia elétrica bifásica demanda entre 10,1 e 12,7 kw - Rev 01</t>
  </si>
  <si>
    <t>Fonte de Preço: SINAPI JUNHO/2020 - ORSE MAIO/2020</t>
  </si>
  <si>
    <t>Descrição: Limpeza de praça (varrição e remoção de entulhos)</t>
  </si>
  <si>
    <t xml:space="preserve">                       </t>
  </si>
  <si>
    <t>Descrição: Remoção de estrutura de madeira</t>
  </si>
  <si>
    <t>M3xKM</t>
  </si>
  <si>
    <t>Fonte de Preço: SINAPI JUNHO/2020 - ORSE NOVEMBRO/2019</t>
  </si>
  <si>
    <t>Descrição: Fornecimento e instalação de poste de aço galvanizado cônico contínuo reto, diâmetro superior 60mm, diâmetro da base 115mm, altura total 5m, com 1 braço em tubo de aço galvanizado e luminaria de led para iluminacao publica, de 98 w ate 137 w</t>
  </si>
  <si>
    <t>Braco p/ iluminacao em tubo aco galv 1" comp = 1,20m e inclinacao 25graus em relacao ao plano vertical p/ fixacao em poste ou parede - fornecimento e instalacao</t>
  </si>
  <si>
    <t xml:space="preserve">Fonte de Preço: SINAPI DEZEMBRO/2019 </t>
  </si>
  <si>
    <t xml:space="preserve">Local: Entre a Rua Maria Conçeição Sabino e a Rua Ataúfo Alves, Bairro São Pedro II - Muriaé - MG
</t>
  </si>
  <si>
    <t>469,05 (conforme projeto)</t>
  </si>
  <si>
    <t>5*2</t>
  </si>
  <si>
    <t>156,99 (conforme projeto)</t>
  </si>
  <si>
    <t>4,37 (conforme projeto)</t>
  </si>
  <si>
    <t>0,83 (conforme projeto)</t>
  </si>
  <si>
    <t>(0,6*0,6)*4</t>
  </si>
  <si>
    <t>4*(0,6*0,6*1,5)</t>
  </si>
  <si>
    <t>10,77 (conforme projeto)</t>
  </si>
  <si>
    <t>0,59 (conforme projeto)</t>
  </si>
  <si>
    <t>0,16 (conforme projeto)</t>
  </si>
  <si>
    <t>1,33+3,63</t>
  </si>
  <si>
    <t>(2,43*4*4)/0,617</t>
  </si>
  <si>
    <t>33,12/0,245</t>
  </si>
  <si>
    <t>1,27 (conforme projeto)</t>
  </si>
  <si>
    <t>152,81 (conforme projeto)</t>
  </si>
  <si>
    <t>274,18 (conforme projeto)</t>
  </si>
  <si>
    <t>126,78*0,02</t>
  </si>
  <si>
    <t>16,21 (conforme projeto)</t>
  </si>
  <si>
    <t>3,64 (conforme projeto)</t>
  </si>
  <si>
    <t>0,325*2,43*4*4</t>
  </si>
  <si>
    <t>21,25 (conforme projeto)</t>
  </si>
  <si>
    <t>60 (conforme projeto)</t>
  </si>
  <si>
    <t>30 (conforme projeto)</t>
  </si>
  <si>
    <t>111,31 (conforme projeto)</t>
  </si>
  <si>
    <t>28,09+69,5</t>
  </si>
  <si>
    <t>5,62+3,47</t>
  </si>
  <si>
    <t>4,37+2,81</t>
  </si>
  <si>
    <t>0,2*3,64</t>
  </si>
  <si>
    <t>0,75+2</t>
  </si>
  <si>
    <t>9,36+28,56+13,93+26,6</t>
  </si>
  <si>
    <t>4,25*3</t>
  </si>
  <si>
    <t>(0,08*4)+(4*0,021)</t>
  </si>
  <si>
    <t>0,07*4</t>
  </si>
  <si>
    <t>4*2,43*0,13*0,13</t>
  </si>
  <si>
    <t>0,419*4</t>
  </si>
  <si>
    <t>(0,83+2,16+4,96+10,77+0,59+5,29)*5</t>
  </si>
  <si>
    <t>LIMPEZA DE PRAÇA (VARRIÇÃO E REMOÇÃO DE ENTULHO)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</si>
</sst>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&quot;R$ &quot;#,##0.00"/>
    <numFmt numFmtId="165" formatCode="0.0000"/>
    <numFmt numFmtId="166" formatCode="&quot;R$&quot;\ #,##0.00"/>
    <numFmt numFmtId="167" formatCode="0.000"/>
    <numFmt numFmtId="168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Times New Roman"/>
      <family val="1"/>
    </font>
    <font>
      <sz val="8"/>
      <name val="Arial"/>
    </font>
    <font>
      <sz val="11"/>
      <name val="Calibri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2" fillId="0" borderId="0" applyFont="0" applyFill="0" applyBorder="0" applyAlignment="0" applyProtection="0"/>
    <xf numFmtId="0" fontId="1" fillId="0" borderId="0"/>
  </cellStyleXfs>
  <cellXfs count="429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1" xfId="0" applyFont="1" applyFill="1" applyBorder="1"/>
    <xf numFmtId="0" fontId="4" fillId="2" borderId="0" xfId="0" applyFont="1" applyFill="1" applyBorder="1"/>
    <xf numFmtId="0" fontId="3" fillId="2" borderId="5" xfId="0" applyFont="1" applyFill="1" applyBorder="1"/>
    <xf numFmtId="0" fontId="4" fillId="0" borderId="0" xfId="0" applyFont="1" applyFill="1"/>
    <xf numFmtId="10" fontId="3" fillId="0" borderId="6" xfId="1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1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49" fontId="7" fillId="4" borderId="2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6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2" xfId="0" applyFont="1" applyFill="1" applyBorder="1"/>
    <xf numFmtId="0" fontId="4" fillId="0" borderId="5" xfId="0" applyFont="1" applyBorder="1" applyAlignment="1">
      <alignment vertical="center"/>
    </xf>
    <xf numFmtId="0" fontId="4" fillId="2" borderId="5" xfId="0" applyFont="1" applyFill="1" applyBorder="1"/>
    <xf numFmtId="0" fontId="4" fillId="2" borderId="14" xfId="0" applyFont="1" applyFill="1" applyBorder="1"/>
    <xf numFmtId="0" fontId="4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13" xfId="0" applyFont="1" applyFill="1" applyBorder="1" applyAlignment="1">
      <alignment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2" borderId="7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10" fontId="4" fillId="2" borderId="0" xfId="0" applyNumberFormat="1" applyFont="1" applyFill="1"/>
    <xf numFmtId="4" fontId="4" fillId="2" borderId="0" xfId="0" applyNumberFormat="1" applyFont="1" applyFill="1"/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/>
    <xf numFmtId="49" fontId="8" fillId="2" borderId="16" xfId="0" applyNumberFormat="1" applyFont="1" applyFill="1" applyBorder="1" applyAlignment="1">
      <alignment horizontal="center" vertical="top" wrapText="1"/>
    </xf>
    <xf numFmtId="10" fontId="3" fillId="2" borderId="16" xfId="0" applyNumberFormat="1" applyFont="1" applyFill="1" applyBorder="1" applyAlignment="1">
      <alignment vertical="top" wrapText="1"/>
    </xf>
    <xf numFmtId="10" fontId="3" fillId="0" borderId="16" xfId="0" applyNumberFormat="1" applyFont="1" applyFill="1" applyBorder="1" applyAlignment="1">
      <alignment vertical="top" wrapText="1"/>
    </xf>
    <xf numFmtId="10" fontId="3" fillId="0" borderId="27" xfId="0" applyNumberFormat="1" applyFont="1" applyFill="1" applyBorder="1" applyAlignment="1">
      <alignment vertical="top" wrapText="1"/>
    </xf>
    <xf numFmtId="164" fontId="4" fillId="2" borderId="16" xfId="0" applyNumberFormat="1" applyFont="1" applyFill="1" applyBorder="1" applyAlignment="1">
      <alignment vertical="top" wrapText="1"/>
    </xf>
    <xf numFmtId="164" fontId="4" fillId="0" borderId="16" xfId="0" applyNumberFormat="1" applyFont="1" applyFill="1" applyBorder="1" applyAlignment="1">
      <alignment vertical="top" wrapText="1"/>
    </xf>
    <xf numFmtId="49" fontId="9" fillId="2" borderId="16" xfId="0" applyNumberFormat="1" applyFont="1" applyFill="1" applyBorder="1" applyAlignment="1">
      <alignment horizontal="center" vertical="top" wrapText="1"/>
    </xf>
    <xf numFmtId="10" fontId="3" fillId="3" borderId="16" xfId="0" applyNumberFormat="1" applyFont="1" applyFill="1" applyBorder="1" applyAlignment="1">
      <alignment vertical="top" wrapText="1"/>
    </xf>
    <xf numFmtId="164" fontId="3" fillId="2" borderId="16" xfId="0" applyNumberFormat="1" applyFont="1" applyFill="1" applyBorder="1" applyAlignment="1">
      <alignment vertical="top" wrapText="1"/>
    </xf>
    <xf numFmtId="9" fontId="4" fillId="0" borderId="0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12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165" fontId="11" fillId="0" borderId="16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66" fontId="11" fillId="0" borderId="27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12" xfId="0" applyFont="1" applyBorder="1" applyAlignment="1">
      <alignment vertical="center"/>
    </xf>
    <xf numFmtId="0" fontId="4" fillId="0" borderId="15" xfId="0" applyFont="1" applyBorder="1"/>
    <xf numFmtId="49" fontId="4" fillId="0" borderId="13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164" fontId="4" fillId="0" borderId="27" xfId="0" applyNumberFormat="1" applyFont="1" applyFill="1" applyBorder="1" applyAlignment="1">
      <alignment vertical="top" wrapText="1"/>
    </xf>
    <xf numFmtId="10" fontId="3" fillId="3" borderId="27" xfId="0" applyNumberFormat="1" applyFont="1" applyFill="1" applyBorder="1" applyAlignment="1">
      <alignment vertical="top" wrapText="1"/>
    </xf>
    <xf numFmtId="0" fontId="4" fillId="2" borderId="11" xfId="0" applyFont="1" applyFill="1" applyBorder="1"/>
    <xf numFmtId="0" fontId="4" fillId="2" borderId="15" xfId="0" applyFont="1" applyFill="1" applyBorder="1"/>
    <xf numFmtId="0" fontId="4" fillId="2" borderId="24" xfId="0" applyFont="1" applyFill="1" applyBorder="1" applyAlignment="1">
      <alignment wrapText="1"/>
    </xf>
    <xf numFmtId="4" fontId="11" fillId="0" borderId="16" xfId="0" applyNumberFormat="1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1" fillId="0" borderId="2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8" xfId="0" applyFont="1" applyFill="1" applyBorder="1"/>
    <xf numFmtId="0" fontId="1" fillId="0" borderId="0" xfId="0" applyFont="1" applyFill="1"/>
    <xf numFmtId="49" fontId="7" fillId="4" borderId="16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4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4" fillId="0" borderId="0" xfId="0" applyFont="1" applyFill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8" fillId="0" borderId="16" xfId="3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4" fontId="7" fillId="4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/>
    </xf>
    <xf numFmtId="4" fontId="7" fillId="4" borderId="17" xfId="0" applyNumberFormat="1" applyFont="1" applyFill="1" applyBorder="1" applyAlignment="1">
      <alignment horizontal="center" vertical="center"/>
    </xf>
    <xf numFmtId="4" fontId="7" fillId="4" borderId="28" xfId="0" applyNumberFormat="1" applyFont="1" applyFill="1" applyBorder="1" applyAlignment="1">
      <alignment horizontal="center" vertical="center"/>
    </xf>
    <xf numFmtId="4" fontId="7" fillId="4" borderId="43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7" fillId="4" borderId="16" xfId="0" applyNumberFormat="1" applyFont="1" applyFill="1" applyBorder="1" applyAlignment="1">
      <alignment vertical="center" wrapText="1"/>
    </xf>
    <xf numFmtId="0" fontId="1" fillId="0" borderId="16" xfId="0" applyNumberFormat="1" applyFont="1" applyFill="1" applyBorder="1" applyAlignment="1">
      <alignment vertical="center" wrapText="1"/>
    </xf>
    <xf numFmtId="4" fontId="1" fillId="0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2" borderId="11" xfId="0" applyFont="1" applyFill="1" applyBorder="1" applyAlignment="1"/>
    <xf numFmtId="0" fontId="4" fillId="0" borderId="0" xfId="0" applyFont="1" applyAlignment="1"/>
    <xf numFmtId="49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/>
    <xf numFmtId="0" fontId="3" fillId="0" borderId="38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1" fillId="0" borderId="27" xfId="0" applyFont="1" applyBorder="1" applyAlignment="1">
      <alignment horizontal="center" vertical="center"/>
    </xf>
    <xf numFmtId="2" fontId="11" fillId="0" borderId="16" xfId="4" applyNumberFormat="1" applyFont="1" applyBorder="1" applyAlignment="1">
      <alignment horizontal="center" vertical="center"/>
    </xf>
    <xf numFmtId="4" fontId="1" fillId="0" borderId="0" xfId="0" applyNumberFormat="1" applyFont="1"/>
    <xf numFmtId="0" fontId="17" fillId="0" borderId="3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165" fontId="17" fillId="0" borderId="16" xfId="4" applyNumberFormat="1" applyFont="1" applyBorder="1" applyAlignment="1">
      <alignment horizontal="center" vertical="center"/>
    </xf>
    <xf numFmtId="2" fontId="17" fillId="0" borderId="16" xfId="4" applyNumberFormat="1" applyFont="1" applyBorder="1" applyAlignment="1">
      <alignment horizontal="center" vertical="center"/>
    </xf>
    <xf numFmtId="2" fontId="17" fillId="0" borderId="27" xfId="4" applyNumberFormat="1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 wrapText="1"/>
    </xf>
    <xf numFmtId="0" fontId="17" fillId="0" borderId="16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/>
    </xf>
    <xf numFmtId="165" fontId="11" fillId="0" borderId="16" xfId="4" applyNumberFormat="1" applyFont="1" applyBorder="1" applyAlignment="1">
      <alignment horizontal="center" vertical="center"/>
    </xf>
    <xf numFmtId="2" fontId="11" fillId="0" borderId="27" xfId="4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/>
    </xf>
    <xf numFmtId="4" fontId="1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/>
    <xf numFmtId="0" fontId="16" fillId="0" borderId="16" xfId="0" applyFont="1" applyFill="1" applyBorder="1" applyAlignment="1">
      <alignment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right" vertical="center" wrapText="1"/>
    </xf>
    <xf numFmtId="0" fontId="1" fillId="0" borderId="4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4" fontId="7" fillId="4" borderId="27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7" fillId="4" borderId="4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" fontId="3" fillId="0" borderId="27" xfId="0" applyNumberFormat="1" applyFont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/>
    </xf>
    <xf numFmtId="4" fontId="4" fillId="0" borderId="0" xfId="0" applyNumberFormat="1" applyFont="1" applyAlignment="1"/>
    <xf numFmtId="0" fontId="4" fillId="0" borderId="0" xfId="0" applyFont="1" applyBorder="1" applyAlignment="1"/>
    <xf numFmtId="0" fontId="3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38" xfId="0" applyFont="1" applyFill="1" applyBorder="1" applyAlignment="1"/>
    <xf numFmtId="14" fontId="3" fillId="2" borderId="2" xfId="0" applyNumberFormat="1" applyFont="1" applyFill="1" applyBorder="1" applyAlignment="1"/>
    <xf numFmtId="0" fontId="4" fillId="0" borderId="39" xfId="0" applyFont="1" applyFill="1" applyBorder="1" applyAlignment="1"/>
    <xf numFmtId="0" fontId="4" fillId="0" borderId="4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0" fontId="4" fillId="0" borderId="5" xfId="0" applyFont="1" applyBorder="1" applyAlignme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168" fontId="3" fillId="3" borderId="16" xfId="0" applyNumberFormat="1" applyFont="1" applyFill="1" applyBorder="1" applyAlignment="1">
      <alignment vertical="top" wrapText="1"/>
    </xf>
    <xf numFmtId="0" fontId="5" fillId="0" borderId="3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67" fontId="1" fillId="0" borderId="16" xfId="0" applyNumberFormat="1" applyFont="1" applyFill="1" applyBorder="1" applyAlignment="1">
      <alignment horizontal="center" vertical="center" wrapText="1"/>
    </xf>
    <xf numFmtId="167" fontId="4" fillId="0" borderId="16" xfId="0" applyNumberFormat="1" applyFont="1" applyFill="1" applyBorder="1" applyAlignment="1">
      <alignment horizontal="center" vertical="center" wrapText="1"/>
    </xf>
    <xf numFmtId="167" fontId="4" fillId="0" borderId="27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11" fillId="0" borderId="3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4" fillId="5" borderId="3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4" applyFont="1" applyBorder="1" applyAlignment="1">
      <alignment horizontal="left" vertical="center" wrapText="1"/>
    </xf>
    <xf numFmtId="0" fontId="11" fillId="0" borderId="2" xfId="4" applyFont="1" applyBorder="1" applyAlignment="1">
      <alignment horizontal="left" vertical="center" wrapText="1"/>
    </xf>
    <xf numFmtId="0" fontId="11" fillId="0" borderId="26" xfId="4" applyFont="1" applyBorder="1" applyAlignment="1">
      <alignment horizontal="left" vertical="center" wrapText="1"/>
    </xf>
    <xf numFmtId="0" fontId="17" fillId="0" borderId="16" xfId="4" applyFont="1" applyBorder="1" applyAlignment="1">
      <alignment horizontal="left" vertical="center" wrapText="1"/>
    </xf>
    <xf numFmtId="0" fontId="11" fillId="0" borderId="16" xfId="4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left" vertical="center"/>
    </xf>
    <xf numFmtId="0" fontId="3" fillId="2" borderId="27" xfId="0" applyNumberFormat="1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Normal 2" xfId="2"/>
    <cellStyle name="Normal 2 2" xfId="4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142875</xdr:rowOff>
    </xdr:from>
    <xdr:to>
      <xdr:col>3</xdr:col>
      <xdr:colOff>2647950</xdr:colOff>
      <xdr:row>0</xdr:row>
      <xdr:rowOff>885825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685925" y="142875"/>
          <a:ext cx="2962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1</xdr:col>
      <xdr:colOff>38102</xdr:colOff>
      <xdr:row>0</xdr:row>
      <xdr:rowOff>85726</xdr:rowOff>
    </xdr:from>
    <xdr:to>
      <xdr:col>2</xdr:col>
      <xdr:colOff>295275</xdr:colOff>
      <xdr:row>0</xdr:row>
      <xdr:rowOff>876300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2" y="85726"/>
          <a:ext cx="962023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7</xdr:col>
      <xdr:colOff>466726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504824</xdr:colOff>
      <xdr:row>0</xdr:row>
      <xdr:rowOff>66675</xdr:rowOff>
    </xdr:from>
    <xdr:to>
      <xdr:col>1</xdr:col>
      <xdr:colOff>761999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66675"/>
          <a:ext cx="1076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971551</xdr:colOff>
      <xdr:row>0</xdr:row>
      <xdr:rowOff>104775</xdr:rowOff>
    </xdr:from>
    <xdr:to>
      <xdr:col>7</xdr:col>
      <xdr:colOff>0</xdr:colOff>
      <xdr:row>0</xdr:row>
      <xdr:rowOff>742950</xdr:rowOff>
    </xdr:to>
    <xdr:sp macro="" textlink="">
      <xdr:nvSpPr>
        <xdr:cNvPr id="6145" name="Text Box 6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 bwMode="auto">
        <a:xfrm>
          <a:off x="1676401" y="104775"/>
          <a:ext cx="679132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47625</xdr:colOff>
      <xdr:row>45</xdr:row>
      <xdr:rowOff>0</xdr:rowOff>
    </xdr:from>
    <xdr:to>
      <xdr:col>7</xdr:col>
      <xdr:colOff>0</xdr:colOff>
      <xdr:row>48</xdr:row>
      <xdr:rowOff>76200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3696-3362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0</xdr:col>
      <xdr:colOff>323850</xdr:colOff>
      <xdr:row>0</xdr:row>
      <xdr:rowOff>95250</xdr:rowOff>
    </xdr:from>
    <xdr:to>
      <xdr:col>1</xdr:col>
      <xdr:colOff>390525</xdr:colOff>
      <xdr:row>0</xdr:row>
      <xdr:rowOff>828675</xdr:rowOff>
    </xdr:to>
    <xdr:pic>
      <xdr:nvPicPr>
        <xdr:cNvPr id="5" name="Picture 4" descr="brasao 20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9525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533399</xdr:colOff>
      <xdr:row>25</xdr:row>
      <xdr:rowOff>0</xdr:rowOff>
    </xdr:from>
    <xdr:to>
      <xdr:col>3</xdr:col>
      <xdr:colOff>2247900</xdr:colOff>
      <xdr:row>27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966" t="70052" r="47585" b="24480"/>
        <a:stretch>
          <a:fillRect/>
        </a:stretch>
      </xdr:blipFill>
      <xdr:spPr bwMode="auto">
        <a:xfrm>
          <a:off x="1828799" y="5648325"/>
          <a:ext cx="2647951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r.maria/AppData/Roaming/Microsoft/Excel/Pra&#231;as%202018%20490mil%20M&#218;LTIPLA%20V3.05%20R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ha/OneDrive/&#193;rea%20de%20Trabalho/PREFEITURA/Pr&#231;as%20a%20serem%20licitadas/PRA&#199;A%20S&#195;O%20PEDRO%20I/PLANILHA%20REVITALIZA&#199;&#195;O%20PRA&#199;A%20S&#195;O%20PEDRO%20I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Memória de Cálculo"/>
      <sheetName val="Cronograma"/>
      <sheetName val="CCU"/>
      <sheetName val="BDI"/>
    </sheetNames>
    <sheetDataSet>
      <sheetData sheetId="0">
        <row r="65">
          <cell r="D65" t="str">
            <v>Eng. Bruno Dias</v>
          </cell>
        </row>
        <row r="66">
          <cell r="D66" t="str">
            <v>CREA: RJ 2019109261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showZeros="0" tabSelected="1" zoomScale="80" zoomScaleNormal="80" zoomScaleSheetLayoutView="80" workbookViewId="0">
      <selection activeCell="G86" sqref="G86:J86"/>
    </sheetView>
  </sheetViews>
  <sheetFormatPr defaultRowHeight="12.75" x14ac:dyDescent="0.2"/>
  <cols>
    <col min="1" max="1" width="5.42578125" style="192" bestFit="1" customWidth="1"/>
    <col min="2" max="2" width="10.5703125" style="192" customWidth="1"/>
    <col min="3" max="3" width="14" style="187" customWidth="1"/>
    <col min="4" max="4" width="55.28515625" style="42" customWidth="1"/>
    <col min="5" max="9" width="12.140625" style="192" customWidth="1"/>
    <col min="10" max="10" width="12.28515625" style="192" customWidth="1"/>
    <col min="11" max="16384" width="9.140625" style="42"/>
  </cols>
  <sheetData>
    <row r="1" spans="1:10" ht="80.099999999999994" customHeight="1" thickBot="1" x14ac:dyDescent="0.25">
      <c r="A1" s="282"/>
      <c r="B1" s="283"/>
      <c r="C1" s="283"/>
      <c r="D1" s="280"/>
      <c r="E1" s="280"/>
      <c r="F1" s="280"/>
      <c r="G1" s="280"/>
      <c r="H1" s="280"/>
      <c r="I1" s="280"/>
      <c r="J1" s="281"/>
    </row>
    <row r="2" spans="1:10" ht="3.75" customHeight="1" thickBot="1" x14ac:dyDescent="0.25">
      <c r="A2" s="294"/>
      <c r="B2" s="295"/>
      <c r="C2" s="295"/>
      <c r="D2" s="295"/>
      <c r="E2" s="295"/>
      <c r="F2" s="295"/>
      <c r="G2" s="295"/>
      <c r="H2" s="295"/>
      <c r="I2" s="295"/>
      <c r="J2" s="296"/>
    </row>
    <row r="3" spans="1:10" ht="20.100000000000001" customHeight="1" thickBot="1" x14ac:dyDescent="0.25">
      <c r="A3" s="274" t="s">
        <v>4</v>
      </c>
      <c r="B3" s="275"/>
      <c r="C3" s="275"/>
      <c r="D3" s="275"/>
      <c r="E3" s="275"/>
      <c r="F3" s="275"/>
      <c r="G3" s="275"/>
      <c r="H3" s="275"/>
      <c r="I3" s="275"/>
      <c r="J3" s="276"/>
    </row>
    <row r="4" spans="1:10" ht="3.75" customHeight="1" thickBot="1" x14ac:dyDescent="0.25">
      <c r="A4" s="233"/>
      <c r="B4" s="2"/>
      <c r="C4" s="17"/>
      <c r="D4" s="2"/>
      <c r="E4" s="2"/>
      <c r="F4" s="2"/>
      <c r="G4" s="2"/>
      <c r="H4" s="2"/>
      <c r="I4" s="2"/>
      <c r="J4" s="234"/>
    </row>
    <row r="5" spans="1:10" ht="29.25" customHeight="1" x14ac:dyDescent="0.2">
      <c r="A5" s="297" t="s">
        <v>237</v>
      </c>
      <c r="B5" s="298"/>
      <c r="C5" s="298"/>
      <c r="D5" s="298"/>
      <c r="E5" s="298"/>
      <c r="F5" s="299"/>
      <c r="G5" s="194" t="s">
        <v>46</v>
      </c>
      <c r="H5" s="195">
        <v>44057</v>
      </c>
      <c r="I5" s="196"/>
      <c r="J5" s="197"/>
    </row>
    <row r="6" spans="1:10" ht="27.75" customHeight="1" x14ac:dyDescent="0.2">
      <c r="A6" s="284" t="s">
        <v>338</v>
      </c>
      <c r="B6" s="285"/>
      <c r="C6" s="286"/>
      <c r="D6" s="286"/>
      <c r="E6" s="287"/>
      <c r="F6" s="300" t="s">
        <v>10</v>
      </c>
      <c r="G6" s="301"/>
      <c r="H6" s="301"/>
      <c r="I6" s="301"/>
      <c r="J6" s="302"/>
    </row>
    <row r="7" spans="1:10" ht="20.100000000000001" customHeight="1" x14ac:dyDescent="0.2">
      <c r="A7" s="291" t="s">
        <v>219</v>
      </c>
      <c r="B7" s="292"/>
      <c r="C7" s="292"/>
      <c r="D7" s="292"/>
      <c r="E7" s="293"/>
      <c r="F7" s="306" t="s">
        <v>8</v>
      </c>
      <c r="G7" s="304" t="s">
        <v>6</v>
      </c>
      <c r="H7" s="129" t="s">
        <v>12</v>
      </c>
      <c r="I7" s="128"/>
      <c r="J7" s="1" t="s">
        <v>7</v>
      </c>
    </row>
    <row r="8" spans="1:10" ht="20.100000000000001" customHeight="1" thickBot="1" x14ac:dyDescent="0.25">
      <c r="A8" s="288" t="s">
        <v>56</v>
      </c>
      <c r="B8" s="289"/>
      <c r="C8" s="289"/>
      <c r="D8" s="289"/>
      <c r="E8" s="290"/>
      <c r="F8" s="307"/>
      <c r="G8" s="305"/>
      <c r="H8" s="3" t="s">
        <v>29</v>
      </c>
      <c r="I8" s="3"/>
      <c r="J8" s="11">
        <f>BDI!F24</f>
        <v>0.25590000000000002</v>
      </c>
    </row>
    <row r="9" spans="1:10" ht="3.75" customHeight="1" x14ac:dyDescent="0.2">
      <c r="A9" s="277"/>
      <c r="B9" s="278"/>
      <c r="C9" s="278"/>
      <c r="D9" s="278"/>
      <c r="E9" s="278"/>
      <c r="F9" s="278"/>
      <c r="G9" s="278"/>
      <c r="H9" s="278"/>
      <c r="I9" s="278"/>
      <c r="J9" s="279"/>
    </row>
    <row r="10" spans="1:10" s="49" customFormat="1" ht="38.25" x14ac:dyDescent="0.2">
      <c r="A10" s="235" t="s">
        <v>0</v>
      </c>
      <c r="B10" s="148" t="s">
        <v>30</v>
      </c>
      <c r="C10" s="149" t="s">
        <v>5</v>
      </c>
      <c r="D10" s="174" t="s">
        <v>1</v>
      </c>
      <c r="E10" s="148" t="s">
        <v>3</v>
      </c>
      <c r="F10" s="148" t="s">
        <v>2</v>
      </c>
      <c r="G10" s="150" t="s">
        <v>43</v>
      </c>
      <c r="H10" s="150" t="s">
        <v>44</v>
      </c>
      <c r="I10" s="150" t="s">
        <v>45</v>
      </c>
      <c r="J10" s="236" t="s">
        <v>9</v>
      </c>
    </row>
    <row r="11" spans="1:10" s="10" customFormat="1" x14ac:dyDescent="0.2">
      <c r="A11" s="156">
        <v>1</v>
      </c>
      <c r="B11" s="151"/>
      <c r="C11" s="124"/>
      <c r="D11" s="175" t="s">
        <v>48</v>
      </c>
      <c r="E11" s="151"/>
      <c r="F11" s="164"/>
      <c r="G11" s="164"/>
      <c r="H11" s="164"/>
      <c r="I11" s="164">
        <f>SUM(I12:I16)</f>
        <v>0</v>
      </c>
      <c r="J11" s="237">
        <f>SUM(J12:J16)</f>
        <v>0</v>
      </c>
    </row>
    <row r="12" spans="1:10" s="10" customFormat="1" ht="81.75" customHeight="1" x14ac:dyDescent="0.2">
      <c r="A12" s="110" t="s">
        <v>35</v>
      </c>
      <c r="B12" s="142" t="s">
        <v>116</v>
      </c>
      <c r="C12" s="111" t="s">
        <v>117</v>
      </c>
      <c r="D12" s="176" t="s">
        <v>118</v>
      </c>
      <c r="E12" s="142" t="s">
        <v>52</v>
      </c>
      <c r="F12" s="165">
        <v>1</v>
      </c>
      <c r="G12" s="166"/>
      <c r="H12" s="165"/>
      <c r="I12" s="165"/>
      <c r="J12" s="230"/>
    </row>
    <row r="13" spans="1:10" s="141" customFormat="1" ht="24.75" customHeight="1" x14ac:dyDescent="0.2">
      <c r="A13" s="110" t="s">
        <v>188</v>
      </c>
      <c r="B13" s="142" t="s">
        <v>116</v>
      </c>
      <c r="C13" s="142" t="s">
        <v>223</v>
      </c>
      <c r="D13" s="144" t="s">
        <v>222</v>
      </c>
      <c r="E13" s="142" t="s">
        <v>52</v>
      </c>
      <c r="F13" s="165">
        <v>1</v>
      </c>
      <c r="G13" s="166"/>
      <c r="H13" s="165"/>
      <c r="I13" s="165"/>
      <c r="J13" s="230"/>
    </row>
    <row r="14" spans="1:10" s="10" customFormat="1" ht="25.5" x14ac:dyDescent="0.2">
      <c r="A14" s="110" t="s">
        <v>119</v>
      </c>
      <c r="B14" s="142" t="s">
        <v>116</v>
      </c>
      <c r="C14" s="152" t="s">
        <v>124</v>
      </c>
      <c r="D14" s="176" t="s">
        <v>125</v>
      </c>
      <c r="E14" s="142" t="s">
        <v>126</v>
      </c>
      <c r="F14" s="165">
        <v>3</v>
      </c>
      <c r="G14" s="166"/>
      <c r="H14" s="165"/>
      <c r="I14" s="165"/>
      <c r="J14" s="230"/>
    </row>
    <row r="15" spans="1:10" s="10" customFormat="1" ht="46.5" customHeight="1" x14ac:dyDescent="0.2">
      <c r="A15" s="110" t="s">
        <v>120</v>
      </c>
      <c r="B15" s="142" t="s">
        <v>99</v>
      </c>
      <c r="C15" s="111" t="s">
        <v>128</v>
      </c>
      <c r="D15" s="176" t="s">
        <v>129</v>
      </c>
      <c r="E15" s="142" t="s">
        <v>42</v>
      </c>
      <c r="F15" s="165">
        <v>10</v>
      </c>
      <c r="G15" s="166"/>
      <c r="H15" s="165"/>
      <c r="I15" s="165"/>
      <c r="J15" s="230"/>
    </row>
    <row r="16" spans="1:10" s="10" customFormat="1" ht="22.5" customHeight="1" x14ac:dyDescent="0.2">
      <c r="A16" s="110" t="s">
        <v>127</v>
      </c>
      <c r="B16" s="142" t="s">
        <v>116</v>
      </c>
      <c r="C16" s="111" t="s">
        <v>121</v>
      </c>
      <c r="D16" s="176" t="s">
        <v>122</v>
      </c>
      <c r="E16" s="142" t="s">
        <v>41</v>
      </c>
      <c r="F16" s="165">
        <v>156.99</v>
      </c>
      <c r="G16" s="166"/>
      <c r="H16" s="165"/>
      <c r="I16" s="165"/>
      <c r="J16" s="230"/>
    </row>
    <row r="17" spans="1:13" s="10" customFormat="1" x14ac:dyDescent="0.2">
      <c r="A17" s="156">
        <v>2</v>
      </c>
      <c r="B17" s="151"/>
      <c r="C17" s="124"/>
      <c r="D17" s="175" t="s">
        <v>182</v>
      </c>
      <c r="E17" s="151"/>
      <c r="F17" s="164"/>
      <c r="G17" s="164"/>
      <c r="H17" s="164"/>
      <c r="I17" s="164">
        <f>SUM(I18:I22)</f>
        <v>0</v>
      </c>
      <c r="J17" s="237">
        <f>SUM(J18:J22)</f>
        <v>0</v>
      </c>
    </row>
    <row r="18" spans="1:13" s="10" customFormat="1" ht="18" customHeight="1" x14ac:dyDescent="0.2">
      <c r="A18" s="110" t="s">
        <v>27</v>
      </c>
      <c r="B18" s="142" t="s">
        <v>116</v>
      </c>
      <c r="C18" s="111" t="s">
        <v>186</v>
      </c>
      <c r="D18" s="176" t="s">
        <v>187</v>
      </c>
      <c r="E18" s="142" t="s">
        <v>130</v>
      </c>
      <c r="F18" s="165">
        <v>10.77</v>
      </c>
      <c r="G18" s="166"/>
      <c r="H18" s="165"/>
      <c r="I18" s="165"/>
      <c r="J18" s="230"/>
    </row>
    <row r="19" spans="1:13" s="10" customFormat="1" ht="31.5" customHeight="1" x14ac:dyDescent="0.2">
      <c r="A19" s="110" t="s">
        <v>36</v>
      </c>
      <c r="B19" s="142" t="s">
        <v>116</v>
      </c>
      <c r="C19" s="145" t="s">
        <v>203</v>
      </c>
      <c r="D19" s="143" t="s">
        <v>204</v>
      </c>
      <c r="E19" s="142" t="s">
        <v>41</v>
      </c>
      <c r="F19" s="165">
        <v>78.45</v>
      </c>
      <c r="G19" s="166"/>
      <c r="H19" s="165"/>
      <c r="I19" s="165"/>
      <c r="J19" s="230"/>
    </row>
    <row r="20" spans="1:13" s="10" customFormat="1" ht="40.5" customHeight="1" x14ac:dyDescent="0.2">
      <c r="A20" s="110" t="s">
        <v>40</v>
      </c>
      <c r="B20" s="142" t="s">
        <v>116</v>
      </c>
      <c r="C20" s="145" t="s">
        <v>206</v>
      </c>
      <c r="D20" s="143" t="s">
        <v>205</v>
      </c>
      <c r="E20" s="142" t="s">
        <v>130</v>
      </c>
      <c r="F20" s="170">
        <v>0.59</v>
      </c>
      <c r="G20" s="166"/>
      <c r="H20" s="165"/>
      <c r="I20" s="165"/>
      <c r="J20" s="230"/>
    </row>
    <row r="21" spans="1:13" s="123" customFormat="1" ht="29.25" customHeight="1" x14ac:dyDescent="0.2">
      <c r="A21" s="110" t="s">
        <v>50</v>
      </c>
      <c r="B21" s="142" t="s">
        <v>99</v>
      </c>
      <c r="C21" s="142">
        <v>98524</v>
      </c>
      <c r="D21" s="143" t="s">
        <v>233</v>
      </c>
      <c r="E21" s="142" t="s">
        <v>42</v>
      </c>
      <c r="F21" s="165">
        <v>4.37</v>
      </c>
      <c r="G21" s="166"/>
      <c r="H21" s="165"/>
      <c r="I21" s="165"/>
      <c r="J21" s="230"/>
    </row>
    <row r="22" spans="1:13" s="123" customFormat="1" ht="29.25" customHeight="1" x14ac:dyDescent="0.2">
      <c r="A22" s="110" t="s">
        <v>177</v>
      </c>
      <c r="B22" s="142" t="s">
        <v>133</v>
      </c>
      <c r="C22" s="111" t="s">
        <v>91</v>
      </c>
      <c r="D22" s="176" t="s">
        <v>315</v>
      </c>
      <c r="E22" s="142" t="s">
        <v>52</v>
      </c>
      <c r="F22" s="165">
        <v>1</v>
      </c>
      <c r="G22" s="166"/>
      <c r="H22" s="165"/>
      <c r="I22" s="165"/>
      <c r="J22" s="230"/>
    </row>
    <row r="23" spans="1:13" s="10" customFormat="1" x14ac:dyDescent="0.2">
      <c r="A23" s="156">
        <v>3</v>
      </c>
      <c r="B23" s="151"/>
      <c r="C23" s="124"/>
      <c r="D23" s="175" t="s">
        <v>131</v>
      </c>
      <c r="E23" s="151"/>
      <c r="F23" s="164"/>
      <c r="G23" s="164"/>
      <c r="H23" s="164"/>
      <c r="I23" s="164">
        <f>SUM(I24:I31)</f>
        <v>0</v>
      </c>
      <c r="J23" s="237">
        <f>SUM(J24:J31)</f>
        <v>0</v>
      </c>
    </row>
    <row r="24" spans="1:13" s="10" customFormat="1" ht="26.25" customHeight="1" x14ac:dyDescent="0.2">
      <c r="A24" s="110" t="s">
        <v>28</v>
      </c>
      <c r="B24" s="142" t="s">
        <v>133</v>
      </c>
      <c r="C24" s="111" t="s">
        <v>103</v>
      </c>
      <c r="D24" s="176" t="s">
        <v>165</v>
      </c>
      <c r="E24" s="142" t="s">
        <v>130</v>
      </c>
      <c r="F24" s="165">
        <v>0.83</v>
      </c>
      <c r="G24" s="165"/>
      <c r="H24" s="165"/>
      <c r="I24" s="165"/>
      <c r="J24" s="230"/>
    </row>
    <row r="25" spans="1:13" s="10" customFormat="1" ht="47.25" customHeight="1" x14ac:dyDescent="0.2">
      <c r="A25" s="110" t="s">
        <v>37</v>
      </c>
      <c r="B25" s="142" t="s">
        <v>116</v>
      </c>
      <c r="C25" s="111" t="s">
        <v>221</v>
      </c>
      <c r="D25" s="176" t="s">
        <v>220</v>
      </c>
      <c r="E25" s="142" t="s">
        <v>130</v>
      </c>
      <c r="F25" s="165">
        <v>0.16</v>
      </c>
      <c r="G25" s="165"/>
      <c r="H25" s="165"/>
      <c r="I25" s="165"/>
      <c r="J25" s="230"/>
    </row>
    <row r="26" spans="1:13" s="10" customFormat="1" ht="47.25" customHeight="1" x14ac:dyDescent="0.2">
      <c r="A26" s="110" t="s">
        <v>31</v>
      </c>
      <c r="B26" s="142" t="s">
        <v>116</v>
      </c>
      <c r="C26" s="111" t="s">
        <v>232</v>
      </c>
      <c r="D26" s="143" t="s">
        <v>231</v>
      </c>
      <c r="E26" s="142" t="s">
        <v>130</v>
      </c>
      <c r="F26" s="165">
        <v>4.96</v>
      </c>
      <c r="G26" s="165"/>
      <c r="H26" s="165"/>
      <c r="I26" s="165"/>
      <c r="J26" s="230"/>
    </row>
    <row r="27" spans="1:13" s="10" customFormat="1" ht="30" customHeight="1" x14ac:dyDescent="0.2">
      <c r="A27" s="110" t="s">
        <v>161</v>
      </c>
      <c r="B27" s="142" t="s">
        <v>116</v>
      </c>
      <c r="C27" s="145" t="s">
        <v>173</v>
      </c>
      <c r="D27" s="147" t="s">
        <v>267</v>
      </c>
      <c r="E27" s="142" t="s">
        <v>130</v>
      </c>
      <c r="F27" s="165">
        <v>2.16</v>
      </c>
      <c r="G27" s="145"/>
      <c r="H27" s="165"/>
      <c r="I27" s="165"/>
      <c r="J27" s="230"/>
      <c r="M27" s="123"/>
    </row>
    <row r="28" spans="1:13" s="10" customFormat="1" ht="30" customHeight="1" x14ac:dyDescent="0.2">
      <c r="A28" s="110" t="s">
        <v>275</v>
      </c>
      <c r="B28" s="142" t="s">
        <v>116</v>
      </c>
      <c r="C28" s="145" t="s">
        <v>274</v>
      </c>
      <c r="D28" s="147" t="s">
        <v>273</v>
      </c>
      <c r="E28" s="142" t="s">
        <v>130</v>
      </c>
      <c r="F28" s="165">
        <v>1.68</v>
      </c>
      <c r="G28" s="145"/>
      <c r="H28" s="165"/>
      <c r="I28" s="165"/>
      <c r="J28" s="230"/>
      <c r="M28" s="123"/>
    </row>
    <row r="29" spans="1:13" s="10" customFormat="1" ht="30" customHeight="1" x14ac:dyDescent="0.2">
      <c r="A29" s="110" t="s">
        <v>276</v>
      </c>
      <c r="B29" s="142" t="s">
        <v>116</v>
      </c>
      <c r="C29" s="111" t="s">
        <v>164</v>
      </c>
      <c r="D29" s="176" t="s">
        <v>163</v>
      </c>
      <c r="E29" s="142" t="s">
        <v>130</v>
      </c>
      <c r="F29" s="171">
        <v>123</v>
      </c>
      <c r="G29" s="166"/>
      <c r="H29" s="165"/>
      <c r="I29" s="165"/>
      <c r="J29" s="230"/>
      <c r="M29" s="123"/>
    </row>
    <row r="30" spans="1:13" s="10" customFormat="1" ht="41.25" customHeight="1" x14ac:dyDescent="0.2">
      <c r="A30" s="110" t="s">
        <v>277</v>
      </c>
      <c r="B30" s="142" t="s">
        <v>116</v>
      </c>
      <c r="C30" s="111" t="s">
        <v>162</v>
      </c>
      <c r="D30" s="176" t="s">
        <v>226</v>
      </c>
      <c r="E30" s="142" t="s">
        <v>333</v>
      </c>
      <c r="F30" s="171">
        <v>123</v>
      </c>
      <c r="G30" s="166"/>
      <c r="H30" s="165"/>
      <c r="I30" s="165"/>
      <c r="J30" s="230"/>
      <c r="M30" s="123"/>
    </row>
    <row r="31" spans="1:13" s="10" customFormat="1" ht="41.25" customHeight="1" x14ac:dyDescent="0.2">
      <c r="A31" s="110" t="s">
        <v>278</v>
      </c>
      <c r="B31" s="142" t="s">
        <v>116</v>
      </c>
      <c r="C31" s="145" t="s">
        <v>268</v>
      </c>
      <c r="D31" s="147" t="s">
        <v>269</v>
      </c>
      <c r="E31" s="142" t="s">
        <v>42</v>
      </c>
      <c r="F31" s="165">
        <v>1.44</v>
      </c>
      <c r="G31" s="145"/>
      <c r="H31" s="165"/>
      <c r="I31" s="165"/>
      <c r="J31" s="230"/>
      <c r="M31" s="123"/>
    </row>
    <row r="32" spans="1:13" s="126" customFormat="1" x14ac:dyDescent="0.2">
      <c r="A32" s="156">
        <v>4</v>
      </c>
      <c r="B32" s="151"/>
      <c r="C32" s="124"/>
      <c r="D32" s="175" t="s">
        <v>262</v>
      </c>
      <c r="E32" s="151"/>
      <c r="F32" s="164"/>
      <c r="G32" s="164"/>
      <c r="H32" s="164"/>
      <c r="I32" s="164">
        <f>SUM(I33:I36)</f>
        <v>0</v>
      </c>
      <c r="J32" s="237">
        <f>SUM(J33:J36)</f>
        <v>0</v>
      </c>
    </row>
    <row r="33" spans="1:13" s="10" customFormat="1" ht="60.75" customHeight="1" x14ac:dyDescent="0.2">
      <c r="A33" s="110" t="s">
        <v>23</v>
      </c>
      <c r="B33" s="142" t="s">
        <v>116</v>
      </c>
      <c r="C33" s="111" t="s">
        <v>264</v>
      </c>
      <c r="D33" s="176" t="s">
        <v>263</v>
      </c>
      <c r="E33" s="142" t="s">
        <v>130</v>
      </c>
      <c r="F33" s="165">
        <v>0.41</v>
      </c>
      <c r="G33" s="166"/>
      <c r="H33" s="165"/>
      <c r="I33" s="165"/>
      <c r="J33" s="230"/>
      <c r="M33" s="123"/>
    </row>
    <row r="34" spans="1:13" s="10" customFormat="1" ht="30" customHeight="1" x14ac:dyDescent="0.2">
      <c r="A34" s="110" t="s">
        <v>24</v>
      </c>
      <c r="B34" s="142" t="s">
        <v>116</v>
      </c>
      <c r="C34" s="111" t="s">
        <v>266</v>
      </c>
      <c r="D34" s="176" t="s">
        <v>265</v>
      </c>
      <c r="E34" s="142" t="s">
        <v>42</v>
      </c>
      <c r="F34" s="165">
        <v>0.28000000000000003</v>
      </c>
      <c r="G34" s="166"/>
      <c r="H34" s="165"/>
      <c r="I34" s="165"/>
      <c r="J34" s="230"/>
      <c r="M34" s="123"/>
    </row>
    <row r="35" spans="1:13" s="126" customFormat="1" ht="42.75" customHeight="1" x14ac:dyDescent="0.2">
      <c r="A35" s="110" t="s">
        <v>140</v>
      </c>
      <c r="B35" s="142" t="s">
        <v>99</v>
      </c>
      <c r="C35" s="111" t="s">
        <v>137</v>
      </c>
      <c r="D35" s="143" t="s">
        <v>136</v>
      </c>
      <c r="E35" s="142" t="s">
        <v>42</v>
      </c>
      <c r="F35" s="165">
        <v>1.44</v>
      </c>
      <c r="G35" s="166"/>
      <c r="H35" s="165"/>
      <c r="I35" s="165"/>
      <c r="J35" s="230"/>
    </row>
    <row r="36" spans="1:13" s="126" customFormat="1" ht="42.75" customHeight="1" x14ac:dyDescent="0.2">
      <c r="A36" s="110" t="s">
        <v>183</v>
      </c>
      <c r="B36" s="142" t="s">
        <v>116</v>
      </c>
      <c r="C36" s="142" t="s">
        <v>272</v>
      </c>
      <c r="D36" s="144" t="s">
        <v>270</v>
      </c>
      <c r="E36" s="142" t="s">
        <v>271</v>
      </c>
      <c r="F36" s="165">
        <v>135.18</v>
      </c>
      <c r="G36" s="142"/>
      <c r="H36" s="165"/>
      <c r="I36" s="165"/>
      <c r="J36" s="230"/>
    </row>
    <row r="37" spans="1:13" s="10" customFormat="1" x14ac:dyDescent="0.2">
      <c r="A37" s="156">
        <v>5</v>
      </c>
      <c r="B37" s="151"/>
      <c r="C37" s="124"/>
      <c r="D37" s="175" t="s">
        <v>279</v>
      </c>
      <c r="E37" s="151"/>
      <c r="F37" s="164"/>
      <c r="G37" s="164"/>
      <c r="H37" s="164"/>
      <c r="I37" s="164">
        <f>SUM(I38:I39)</f>
        <v>0</v>
      </c>
      <c r="J37" s="237">
        <f>SUM(J38:J39)</f>
        <v>0</v>
      </c>
    </row>
    <row r="38" spans="1:13" s="126" customFormat="1" ht="42.75" customHeight="1" x14ac:dyDescent="0.2">
      <c r="A38" s="110" t="s">
        <v>34</v>
      </c>
      <c r="B38" s="142" t="s">
        <v>116</v>
      </c>
      <c r="C38" s="145" t="s">
        <v>317</v>
      </c>
      <c r="D38" s="146" t="s">
        <v>316</v>
      </c>
      <c r="E38" s="142" t="s">
        <v>130</v>
      </c>
      <c r="F38" s="165">
        <v>0.16</v>
      </c>
      <c r="G38" s="145"/>
      <c r="H38" s="165"/>
      <c r="I38" s="165"/>
      <c r="J38" s="230"/>
    </row>
    <row r="39" spans="1:13" s="126" customFormat="1" ht="42.75" customHeight="1" x14ac:dyDescent="0.2">
      <c r="A39" s="110" t="s">
        <v>183</v>
      </c>
      <c r="B39" s="142" t="s">
        <v>116</v>
      </c>
      <c r="C39" s="142" t="s">
        <v>272</v>
      </c>
      <c r="D39" s="144" t="s">
        <v>270</v>
      </c>
      <c r="E39" s="142" t="s">
        <v>271</v>
      </c>
      <c r="F39" s="165">
        <v>63.01</v>
      </c>
      <c r="G39" s="142"/>
      <c r="H39" s="165"/>
      <c r="I39" s="165"/>
      <c r="J39" s="230"/>
    </row>
    <row r="40" spans="1:13" s="10" customFormat="1" x14ac:dyDescent="0.2">
      <c r="A40" s="156">
        <v>6</v>
      </c>
      <c r="B40" s="151"/>
      <c r="C40" s="124"/>
      <c r="D40" s="175" t="s">
        <v>176</v>
      </c>
      <c r="E40" s="151"/>
      <c r="F40" s="164"/>
      <c r="G40" s="164"/>
      <c r="H40" s="164"/>
      <c r="I40" s="164">
        <f>SUM(I41:I49)</f>
        <v>0</v>
      </c>
      <c r="J40" s="237">
        <f>SUM(J41:J49)</f>
        <v>0</v>
      </c>
    </row>
    <row r="41" spans="1:13" s="10" customFormat="1" ht="54" customHeight="1" x14ac:dyDescent="0.2">
      <c r="A41" s="110" t="s">
        <v>32</v>
      </c>
      <c r="B41" s="142" t="s">
        <v>99</v>
      </c>
      <c r="C41" s="111" t="s">
        <v>201</v>
      </c>
      <c r="D41" s="143" t="s">
        <v>202</v>
      </c>
      <c r="E41" s="142" t="s">
        <v>130</v>
      </c>
      <c r="F41" s="165">
        <v>2.54</v>
      </c>
      <c r="G41" s="165"/>
      <c r="H41" s="165"/>
      <c r="I41" s="165"/>
      <c r="J41" s="230"/>
    </row>
    <row r="42" spans="1:13" s="10" customFormat="1" ht="60.75" customHeight="1" x14ac:dyDescent="0.2">
      <c r="A42" s="110" t="s">
        <v>170</v>
      </c>
      <c r="B42" s="142" t="s">
        <v>99</v>
      </c>
      <c r="C42" s="142">
        <v>94995</v>
      </c>
      <c r="D42" s="229" t="s">
        <v>243</v>
      </c>
      <c r="E42" s="142" t="s">
        <v>130</v>
      </c>
      <c r="F42" s="165">
        <v>1.27</v>
      </c>
      <c r="G42" s="142"/>
      <c r="H42" s="165"/>
      <c r="I42" s="165"/>
      <c r="J42" s="230"/>
    </row>
    <row r="43" spans="1:13" s="10" customFormat="1" ht="56.25" customHeight="1" x14ac:dyDescent="0.2">
      <c r="A43" s="110" t="s">
        <v>238</v>
      </c>
      <c r="B43" s="142" t="s">
        <v>99</v>
      </c>
      <c r="C43" s="111" t="s">
        <v>196</v>
      </c>
      <c r="D43" s="143" t="s">
        <v>197</v>
      </c>
      <c r="E43" s="142" t="s">
        <v>42</v>
      </c>
      <c r="F43" s="165">
        <v>152.81</v>
      </c>
      <c r="G43" s="166"/>
      <c r="H43" s="165"/>
      <c r="I43" s="165"/>
      <c r="J43" s="230"/>
    </row>
    <row r="44" spans="1:13" s="10" customFormat="1" ht="45.75" customHeight="1" x14ac:dyDescent="0.2">
      <c r="A44" s="110" t="s">
        <v>280</v>
      </c>
      <c r="B44" s="153" t="s">
        <v>99</v>
      </c>
      <c r="C44" s="134" t="s">
        <v>198</v>
      </c>
      <c r="D44" s="180" t="s">
        <v>199</v>
      </c>
      <c r="E44" s="153" t="s">
        <v>42</v>
      </c>
      <c r="F44" s="170">
        <v>274.18</v>
      </c>
      <c r="G44" s="170"/>
      <c r="H44" s="170"/>
      <c r="I44" s="170"/>
      <c r="J44" s="238"/>
    </row>
    <row r="45" spans="1:13" s="10" customFormat="1" ht="66.75" customHeight="1" x14ac:dyDescent="0.2">
      <c r="A45" s="110" t="s">
        <v>281</v>
      </c>
      <c r="B45" s="142" t="s">
        <v>116</v>
      </c>
      <c r="C45" s="111" t="s">
        <v>123</v>
      </c>
      <c r="D45" s="143" t="s">
        <v>160</v>
      </c>
      <c r="E45" s="142" t="s">
        <v>42</v>
      </c>
      <c r="F45" s="165">
        <v>2.75</v>
      </c>
      <c r="G45" s="165"/>
      <c r="H45" s="172"/>
      <c r="I45" s="172"/>
      <c r="J45" s="239"/>
    </row>
    <row r="46" spans="1:13" s="10" customFormat="1" ht="33" customHeight="1" x14ac:dyDescent="0.2">
      <c r="A46" s="110" t="s">
        <v>282</v>
      </c>
      <c r="B46" s="142" t="s">
        <v>99</v>
      </c>
      <c r="C46" s="111" t="s">
        <v>137</v>
      </c>
      <c r="D46" s="143" t="s">
        <v>136</v>
      </c>
      <c r="E46" s="142" t="s">
        <v>42</v>
      </c>
      <c r="F46" s="165">
        <v>0.73</v>
      </c>
      <c r="G46" s="166"/>
      <c r="H46" s="165"/>
      <c r="I46" s="165"/>
      <c r="J46" s="230"/>
    </row>
    <row r="47" spans="1:13" s="10" customFormat="1" ht="62.25" customHeight="1" x14ac:dyDescent="0.2">
      <c r="A47" s="110" t="s">
        <v>283</v>
      </c>
      <c r="B47" s="142" t="s">
        <v>99</v>
      </c>
      <c r="C47" s="111" t="s">
        <v>224</v>
      </c>
      <c r="D47" s="143" t="s">
        <v>225</v>
      </c>
      <c r="E47" s="142" t="s">
        <v>42</v>
      </c>
      <c r="F47" s="165">
        <v>7.18</v>
      </c>
      <c r="G47" s="166"/>
      <c r="H47" s="165"/>
      <c r="I47" s="165"/>
      <c r="J47" s="230"/>
    </row>
    <row r="48" spans="1:13" s="10" customFormat="1" ht="42.75" customHeight="1" x14ac:dyDescent="0.2">
      <c r="A48" s="110" t="s">
        <v>284</v>
      </c>
      <c r="B48" s="142" t="s">
        <v>116</v>
      </c>
      <c r="C48" s="142" t="s">
        <v>228</v>
      </c>
      <c r="D48" s="143" t="s">
        <v>227</v>
      </c>
      <c r="E48" s="142" t="s">
        <v>42</v>
      </c>
      <c r="F48" s="165">
        <v>16.21</v>
      </c>
      <c r="G48" s="142"/>
      <c r="H48" s="165"/>
      <c r="I48" s="165"/>
      <c r="J48" s="230"/>
    </row>
    <row r="49" spans="1:10" s="10" customFormat="1" ht="42" customHeight="1" x14ac:dyDescent="0.2">
      <c r="A49" s="110" t="s">
        <v>285</v>
      </c>
      <c r="B49" s="142" t="s">
        <v>116</v>
      </c>
      <c r="C49" s="142" t="s">
        <v>230</v>
      </c>
      <c r="D49" s="143" t="s">
        <v>229</v>
      </c>
      <c r="E49" s="142" t="s">
        <v>130</v>
      </c>
      <c r="F49" s="165">
        <v>16.21</v>
      </c>
      <c r="G49" s="142"/>
      <c r="H49" s="165"/>
      <c r="I49" s="165"/>
      <c r="J49" s="230"/>
    </row>
    <row r="50" spans="1:10" s="126" customFormat="1" x14ac:dyDescent="0.2">
      <c r="A50" s="156">
        <v>7</v>
      </c>
      <c r="B50" s="151"/>
      <c r="C50" s="124"/>
      <c r="D50" s="175" t="s">
        <v>175</v>
      </c>
      <c r="E50" s="151"/>
      <c r="F50" s="164"/>
      <c r="G50" s="164"/>
      <c r="H50" s="164"/>
      <c r="I50" s="164">
        <f>SUM(I51:I52)</f>
        <v>0</v>
      </c>
      <c r="J50" s="237">
        <f>SUM(J51:J52)</f>
        <v>0</v>
      </c>
    </row>
    <row r="51" spans="1:10" s="126" customFormat="1" ht="63.75" customHeight="1" x14ac:dyDescent="0.2">
      <c r="A51" s="110" t="s">
        <v>286</v>
      </c>
      <c r="B51" s="142" t="s">
        <v>116</v>
      </c>
      <c r="C51" s="111" t="s">
        <v>174</v>
      </c>
      <c r="D51" s="143" t="s">
        <v>208</v>
      </c>
      <c r="E51" s="142" t="s">
        <v>42</v>
      </c>
      <c r="F51" s="165">
        <v>3.64</v>
      </c>
      <c r="G51" s="165"/>
      <c r="H51" s="165"/>
      <c r="I51" s="165"/>
      <c r="J51" s="230"/>
    </row>
    <row r="52" spans="1:10" s="126" customFormat="1" ht="63.75" customHeight="1" x14ac:dyDescent="0.2">
      <c r="A52" s="110" t="s">
        <v>287</v>
      </c>
      <c r="B52" s="142" t="s">
        <v>116</v>
      </c>
      <c r="C52" s="111" t="s">
        <v>256</v>
      </c>
      <c r="D52" s="143" t="s">
        <v>255</v>
      </c>
      <c r="E52" s="142" t="s">
        <v>42</v>
      </c>
      <c r="F52" s="165">
        <v>12.64</v>
      </c>
      <c r="G52" s="165"/>
      <c r="H52" s="165"/>
      <c r="I52" s="165"/>
      <c r="J52" s="230"/>
    </row>
    <row r="53" spans="1:10" s="126" customFormat="1" x14ac:dyDescent="0.2">
      <c r="A53" s="157">
        <v>8</v>
      </c>
      <c r="B53" s="158"/>
      <c r="C53" s="159"/>
      <c r="D53" s="178" t="s">
        <v>257</v>
      </c>
      <c r="E53" s="158"/>
      <c r="F53" s="167"/>
      <c r="G53" s="167"/>
      <c r="H53" s="167"/>
      <c r="I53" s="167">
        <f>SUM(I54:I55)</f>
        <v>0</v>
      </c>
      <c r="J53" s="240">
        <f>SUM(J54:J55)</f>
        <v>0</v>
      </c>
    </row>
    <row r="54" spans="1:10" s="126" customFormat="1" ht="31.5" customHeight="1" x14ac:dyDescent="0.2">
      <c r="A54" s="110" t="s">
        <v>38</v>
      </c>
      <c r="B54" s="142" t="s">
        <v>116</v>
      </c>
      <c r="C54" s="111" t="s">
        <v>259</v>
      </c>
      <c r="D54" s="143" t="s">
        <v>258</v>
      </c>
      <c r="E54" s="142" t="s">
        <v>42</v>
      </c>
      <c r="F54" s="165">
        <v>21.25</v>
      </c>
      <c r="G54" s="165"/>
      <c r="H54" s="165"/>
      <c r="I54" s="165"/>
      <c r="J54" s="230"/>
    </row>
    <row r="55" spans="1:10" s="126" customFormat="1" ht="63.75" customHeight="1" x14ac:dyDescent="0.2">
      <c r="A55" s="110" t="s">
        <v>178</v>
      </c>
      <c r="B55" s="142" t="s">
        <v>99</v>
      </c>
      <c r="C55" s="111" t="s">
        <v>260</v>
      </c>
      <c r="D55" s="143" t="s">
        <v>261</v>
      </c>
      <c r="E55" s="142" t="s">
        <v>42</v>
      </c>
      <c r="F55" s="165">
        <v>9.09</v>
      </c>
      <c r="G55" s="165"/>
      <c r="H55" s="165"/>
      <c r="I55" s="165"/>
      <c r="J55" s="230"/>
    </row>
    <row r="56" spans="1:10" s="126" customFormat="1" x14ac:dyDescent="0.2">
      <c r="A56" s="26">
        <v>9</v>
      </c>
      <c r="B56" s="160"/>
      <c r="C56" s="27"/>
      <c r="D56" s="179" t="s">
        <v>244</v>
      </c>
      <c r="E56" s="160"/>
      <c r="F56" s="168"/>
      <c r="G56" s="168"/>
      <c r="H56" s="168"/>
      <c r="I56" s="168">
        <f>SUM(I57:I62)</f>
        <v>0</v>
      </c>
      <c r="J56" s="169">
        <f>SUM(J57:J62)</f>
        <v>0</v>
      </c>
    </row>
    <row r="57" spans="1:10" s="126" customFormat="1" ht="53.25" customHeight="1" x14ac:dyDescent="0.2">
      <c r="A57" s="110" t="s">
        <v>179</v>
      </c>
      <c r="B57" s="142" t="s">
        <v>116</v>
      </c>
      <c r="C57" s="111" t="s">
        <v>245</v>
      </c>
      <c r="D57" s="143" t="s">
        <v>246</v>
      </c>
      <c r="E57" s="142" t="s">
        <v>41</v>
      </c>
      <c r="F57" s="165">
        <v>60</v>
      </c>
      <c r="G57" s="165"/>
      <c r="H57" s="165"/>
      <c r="I57" s="165"/>
      <c r="J57" s="230"/>
    </row>
    <row r="58" spans="1:10" s="126" customFormat="1" ht="33.75" customHeight="1" x14ac:dyDescent="0.2">
      <c r="A58" s="110" t="s">
        <v>288</v>
      </c>
      <c r="B58" s="142" t="s">
        <v>116</v>
      </c>
      <c r="C58" s="111" t="s">
        <v>247</v>
      </c>
      <c r="D58" s="143" t="s">
        <v>248</v>
      </c>
      <c r="E58" s="142" t="s">
        <v>52</v>
      </c>
      <c r="F58" s="165">
        <v>4</v>
      </c>
      <c r="G58" s="165"/>
      <c r="H58" s="165"/>
      <c r="I58" s="165"/>
      <c r="J58" s="230"/>
    </row>
    <row r="59" spans="1:10" s="126" customFormat="1" ht="52.5" customHeight="1" x14ac:dyDescent="0.2">
      <c r="A59" s="110" t="s">
        <v>289</v>
      </c>
      <c r="B59" s="142" t="s">
        <v>116</v>
      </c>
      <c r="C59" s="111" t="s">
        <v>249</v>
      </c>
      <c r="D59" s="143" t="s">
        <v>250</v>
      </c>
      <c r="E59" s="142" t="s">
        <v>41</v>
      </c>
      <c r="F59" s="165">
        <v>30</v>
      </c>
      <c r="G59" s="165"/>
      <c r="H59" s="165"/>
      <c r="I59" s="165"/>
      <c r="J59" s="230"/>
    </row>
    <row r="60" spans="1:10" s="126" customFormat="1" ht="84.75" customHeight="1" x14ac:dyDescent="0.2">
      <c r="A60" s="110" t="s">
        <v>290</v>
      </c>
      <c r="B60" s="142" t="s">
        <v>133</v>
      </c>
      <c r="C60" s="134" t="s">
        <v>108</v>
      </c>
      <c r="D60" s="143" t="s">
        <v>251</v>
      </c>
      <c r="E60" s="142" t="s">
        <v>52</v>
      </c>
      <c r="F60" s="165">
        <v>3</v>
      </c>
      <c r="G60" s="165"/>
      <c r="H60" s="165"/>
      <c r="I60" s="165"/>
      <c r="J60" s="230"/>
    </row>
    <row r="61" spans="1:10" s="126" customFormat="1" ht="42.75" customHeight="1" x14ac:dyDescent="0.2">
      <c r="A61" s="110" t="s">
        <v>291</v>
      </c>
      <c r="B61" s="142" t="s">
        <v>133</v>
      </c>
      <c r="C61" s="134" t="s">
        <v>110</v>
      </c>
      <c r="D61" s="143" t="s">
        <v>252</v>
      </c>
      <c r="E61" s="142" t="s">
        <v>52</v>
      </c>
      <c r="F61" s="165">
        <v>1</v>
      </c>
      <c r="G61" s="165"/>
      <c r="H61" s="165"/>
      <c r="I61" s="165"/>
      <c r="J61" s="230"/>
    </row>
    <row r="62" spans="1:10" s="126" customFormat="1" ht="57" customHeight="1" x14ac:dyDescent="0.2">
      <c r="A62" s="110" t="s">
        <v>292</v>
      </c>
      <c r="B62" s="142" t="s">
        <v>116</v>
      </c>
      <c r="C62" s="111" t="s">
        <v>253</v>
      </c>
      <c r="D62" s="143" t="s">
        <v>254</v>
      </c>
      <c r="E62" s="142" t="s">
        <v>52</v>
      </c>
      <c r="F62" s="165">
        <v>3</v>
      </c>
      <c r="G62" s="165"/>
      <c r="H62" s="165"/>
      <c r="I62" s="165"/>
      <c r="J62" s="230"/>
    </row>
    <row r="63" spans="1:10" s="126" customFormat="1" x14ac:dyDescent="0.2">
      <c r="A63" s="156">
        <v>10</v>
      </c>
      <c r="B63" s="151"/>
      <c r="C63" s="124"/>
      <c r="D63" s="175" t="s">
        <v>49</v>
      </c>
      <c r="E63" s="151"/>
      <c r="F63" s="164"/>
      <c r="G63" s="164"/>
      <c r="H63" s="164"/>
      <c r="I63" s="164">
        <f>SUM(I64:I65)</f>
        <v>0</v>
      </c>
      <c r="J63" s="237">
        <f>SUM(J64:J65)</f>
        <v>0</v>
      </c>
    </row>
    <row r="64" spans="1:10" s="10" customFormat="1" ht="71.25" customHeight="1" x14ac:dyDescent="0.2">
      <c r="A64" s="110" t="s">
        <v>293</v>
      </c>
      <c r="B64" s="142" t="s">
        <v>116</v>
      </c>
      <c r="C64" s="111" t="s">
        <v>132</v>
      </c>
      <c r="D64" s="143" t="s">
        <v>200</v>
      </c>
      <c r="E64" s="142" t="s">
        <v>41</v>
      </c>
      <c r="F64" s="165">
        <v>111.31</v>
      </c>
      <c r="G64" s="166"/>
      <c r="H64" s="165"/>
      <c r="I64" s="165"/>
      <c r="J64" s="230"/>
    </row>
    <row r="65" spans="1:10" s="126" customFormat="1" ht="41.25" customHeight="1" x14ac:dyDescent="0.2">
      <c r="A65" s="110" t="s">
        <v>294</v>
      </c>
      <c r="B65" s="142" t="s">
        <v>116</v>
      </c>
      <c r="C65" s="111" t="s">
        <v>139</v>
      </c>
      <c r="D65" s="143" t="s">
        <v>138</v>
      </c>
      <c r="E65" s="142" t="s">
        <v>52</v>
      </c>
      <c r="F65" s="165">
        <v>1</v>
      </c>
      <c r="G65" s="165"/>
      <c r="H65" s="165"/>
      <c r="I65" s="165"/>
      <c r="J65" s="230"/>
    </row>
    <row r="66" spans="1:10" s="10" customFormat="1" x14ac:dyDescent="0.2">
      <c r="A66" s="156">
        <v>11</v>
      </c>
      <c r="B66" s="151"/>
      <c r="C66" s="124"/>
      <c r="D66" s="175" t="s">
        <v>51</v>
      </c>
      <c r="E66" s="151"/>
      <c r="F66" s="164"/>
      <c r="G66" s="164"/>
      <c r="H66" s="164"/>
      <c r="I66" s="164">
        <f>SUM(I67:I69)</f>
        <v>0</v>
      </c>
      <c r="J66" s="237">
        <f>SUM(J67:J69)</f>
        <v>0</v>
      </c>
    </row>
    <row r="67" spans="1:10" s="10" customFormat="1" ht="63.75" customHeight="1" x14ac:dyDescent="0.2">
      <c r="A67" s="110" t="s">
        <v>180</v>
      </c>
      <c r="B67" s="142" t="s">
        <v>116</v>
      </c>
      <c r="C67" s="142" t="s">
        <v>192</v>
      </c>
      <c r="D67" s="143" t="s">
        <v>193</v>
      </c>
      <c r="E67" s="142" t="s">
        <v>52</v>
      </c>
      <c r="F67" s="165">
        <v>6</v>
      </c>
      <c r="G67" s="165"/>
      <c r="H67" s="172"/>
      <c r="I67" s="172"/>
      <c r="J67" s="239"/>
    </row>
    <row r="68" spans="1:10" s="10" customFormat="1" ht="28.5" customHeight="1" x14ac:dyDescent="0.2">
      <c r="A68" s="110" t="s">
        <v>295</v>
      </c>
      <c r="B68" s="142" t="s">
        <v>116</v>
      </c>
      <c r="C68" s="145" t="s">
        <v>194</v>
      </c>
      <c r="D68" s="146" t="s">
        <v>195</v>
      </c>
      <c r="E68" s="142" t="s">
        <v>41</v>
      </c>
      <c r="F68" s="165">
        <v>12.75</v>
      </c>
      <c r="G68" s="145"/>
      <c r="H68" s="165"/>
      <c r="I68" s="165"/>
      <c r="J68" s="230"/>
    </row>
    <row r="69" spans="1:10" s="10" customFormat="1" ht="28.5" customHeight="1" x14ac:dyDescent="0.2">
      <c r="A69" s="110" t="s">
        <v>184</v>
      </c>
      <c r="B69" s="142" t="s">
        <v>116</v>
      </c>
      <c r="C69" s="142" t="s">
        <v>239</v>
      </c>
      <c r="D69" s="143" t="s">
        <v>240</v>
      </c>
      <c r="E69" s="142" t="s">
        <v>41</v>
      </c>
      <c r="F69" s="165">
        <v>12.75</v>
      </c>
      <c r="G69" s="145"/>
      <c r="H69" s="165"/>
      <c r="I69" s="165"/>
      <c r="J69" s="230"/>
    </row>
    <row r="70" spans="1:10" s="10" customFormat="1" x14ac:dyDescent="0.2">
      <c r="A70" s="156">
        <v>12</v>
      </c>
      <c r="B70" s="151"/>
      <c r="C70" s="124"/>
      <c r="D70" s="175" t="s">
        <v>53</v>
      </c>
      <c r="E70" s="151"/>
      <c r="F70" s="164"/>
      <c r="G70" s="164"/>
      <c r="H70" s="164"/>
      <c r="I70" s="164">
        <f>SUM(I71:I71)</f>
        <v>0</v>
      </c>
      <c r="J70" s="237">
        <f>SUM(J71:J71)</f>
        <v>0</v>
      </c>
    </row>
    <row r="71" spans="1:10" s="10" customFormat="1" ht="30.75" customHeight="1" x14ac:dyDescent="0.2">
      <c r="A71" s="110" t="s">
        <v>185</v>
      </c>
      <c r="B71" s="142" t="s">
        <v>116</v>
      </c>
      <c r="C71" s="142" t="s">
        <v>241</v>
      </c>
      <c r="D71" s="143" t="s">
        <v>242</v>
      </c>
      <c r="E71" s="142" t="s">
        <v>42</v>
      </c>
      <c r="F71" s="165">
        <v>97.59</v>
      </c>
      <c r="G71" s="241"/>
      <c r="H71" s="165"/>
      <c r="I71" s="165"/>
      <c r="J71" s="230"/>
    </row>
    <row r="72" spans="1:10" s="10" customFormat="1" x14ac:dyDescent="0.2">
      <c r="A72" s="156">
        <v>13</v>
      </c>
      <c r="B72" s="151"/>
      <c r="C72" s="124"/>
      <c r="D72" s="175" t="s">
        <v>181</v>
      </c>
      <c r="E72" s="151"/>
      <c r="F72" s="164"/>
      <c r="G72" s="164"/>
      <c r="H72" s="164"/>
      <c r="I72" s="164">
        <f>SUM(I73:I79)</f>
        <v>0</v>
      </c>
      <c r="J72" s="237">
        <f>SUM(J73:J79)</f>
        <v>0</v>
      </c>
    </row>
    <row r="73" spans="1:10" s="10" customFormat="1" ht="15.75" customHeight="1" x14ac:dyDescent="0.2">
      <c r="A73" s="110" t="s">
        <v>296</v>
      </c>
      <c r="B73" s="142" t="s">
        <v>133</v>
      </c>
      <c r="C73" s="111" t="s">
        <v>111</v>
      </c>
      <c r="D73" s="176" t="s">
        <v>158</v>
      </c>
      <c r="E73" s="142" t="s">
        <v>52</v>
      </c>
      <c r="F73" s="165">
        <v>2</v>
      </c>
      <c r="G73" s="165"/>
      <c r="H73" s="165"/>
      <c r="I73" s="165"/>
      <c r="J73" s="230"/>
    </row>
    <row r="74" spans="1:10" s="10" customFormat="1" ht="15" customHeight="1" x14ac:dyDescent="0.2">
      <c r="A74" s="110" t="s">
        <v>297</v>
      </c>
      <c r="B74" s="142" t="s">
        <v>133</v>
      </c>
      <c r="C74" s="111" t="s">
        <v>112</v>
      </c>
      <c r="D74" s="176" t="s">
        <v>141</v>
      </c>
      <c r="E74" s="142" t="s">
        <v>52</v>
      </c>
      <c r="F74" s="165">
        <v>1</v>
      </c>
      <c r="G74" s="165"/>
      <c r="H74" s="165"/>
      <c r="I74" s="165"/>
      <c r="J74" s="230"/>
    </row>
    <row r="75" spans="1:10" s="10" customFormat="1" ht="15" customHeight="1" x14ac:dyDescent="0.2">
      <c r="A75" s="110" t="s">
        <v>298</v>
      </c>
      <c r="B75" s="142" t="s">
        <v>133</v>
      </c>
      <c r="C75" s="111" t="s">
        <v>113</v>
      </c>
      <c r="D75" s="176" t="s">
        <v>151</v>
      </c>
      <c r="E75" s="142" t="s">
        <v>52</v>
      </c>
      <c r="F75" s="165">
        <v>2</v>
      </c>
      <c r="G75" s="165"/>
      <c r="H75" s="165"/>
      <c r="I75" s="165"/>
      <c r="J75" s="230"/>
    </row>
    <row r="76" spans="1:10" ht="14.25" customHeight="1" x14ac:dyDescent="0.2">
      <c r="A76" s="110" t="s">
        <v>299</v>
      </c>
      <c r="B76" s="142" t="s">
        <v>133</v>
      </c>
      <c r="C76" s="111" t="s">
        <v>114</v>
      </c>
      <c r="D76" s="143" t="s">
        <v>190</v>
      </c>
      <c r="E76" s="142" t="s">
        <v>52</v>
      </c>
      <c r="F76" s="165">
        <v>1</v>
      </c>
      <c r="G76" s="165"/>
      <c r="H76" s="165"/>
      <c r="I76" s="165"/>
      <c r="J76" s="230"/>
    </row>
    <row r="77" spans="1:10" ht="18.75" customHeight="1" x14ac:dyDescent="0.2">
      <c r="A77" s="110" t="s">
        <v>300</v>
      </c>
      <c r="B77" s="142" t="s">
        <v>133</v>
      </c>
      <c r="C77" s="111" t="s">
        <v>171</v>
      </c>
      <c r="D77" s="143" t="s">
        <v>191</v>
      </c>
      <c r="E77" s="142" t="s">
        <v>52</v>
      </c>
      <c r="F77" s="165">
        <v>1</v>
      </c>
      <c r="G77" s="165"/>
      <c r="H77" s="165"/>
      <c r="I77" s="165"/>
      <c r="J77" s="230"/>
    </row>
    <row r="78" spans="1:10" ht="14.25" customHeight="1" x14ac:dyDescent="0.2">
      <c r="A78" s="110" t="s">
        <v>301</v>
      </c>
      <c r="B78" s="142" t="s">
        <v>133</v>
      </c>
      <c r="C78" s="111" t="s">
        <v>172</v>
      </c>
      <c r="D78" s="176" t="s">
        <v>142</v>
      </c>
      <c r="E78" s="142" t="s">
        <v>52</v>
      </c>
      <c r="F78" s="165">
        <v>1</v>
      </c>
      <c r="G78" s="165"/>
      <c r="H78" s="165"/>
      <c r="I78" s="165"/>
      <c r="J78" s="230"/>
    </row>
    <row r="79" spans="1:10" ht="20.25" customHeight="1" x14ac:dyDescent="0.2">
      <c r="A79" s="110" t="s">
        <v>302</v>
      </c>
      <c r="B79" s="142" t="s">
        <v>133</v>
      </c>
      <c r="C79" s="111" t="s">
        <v>214</v>
      </c>
      <c r="D79" s="143" t="s">
        <v>159</v>
      </c>
      <c r="E79" s="142" t="s">
        <v>52</v>
      </c>
      <c r="F79" s="165">
        <v>3</v>
      </c>
      <c r="G79" s="165"/>
      <c r="H79" s="165"/>
      <c r="I79" s="165"/>
      <c r="J79" s="230"/>
    </row>
    <row r="80" spans="1:10" x14ac:dyDescent="0.2">
      <c r="A80" s="156">
        <v>14</v>
      </c>
      <c r="B80" s="151"/>
      <c r="C80" s="124"/>
      <c r="D80" s="175" t="s">
        <v>234</v>
      </c>
      <c r="E80" s="151"/>
      <c r="F80" s="164"/>
      <c r="G80" s="164"/>
      <c r="H80" s="164"/>
      <c r="I80" s="164">
        <f>SUM(I81:I84)</f>
        <v>0</v>
      </c>
      <c r="J80" s="237">
        <f>SUM(J81:J84)</f>
        <v>0</v>
      </c>
    </row>
    <row r="81" spans="1:10" ht="75.75" customHeight="1" x14ac:dyDescent="0.2">
      <c r="A81" s="110" t="s">
        <v>303</v>
      </c>
      <c r="B81" s="142" t="s">
        <v>116</v>
      </c>
      <c r="C81" s="144" t="s">
        <v>307</v>
      </c>
      <c r="D81" s="143" t="s">
        <v>308</v>
      </c>
      <c r="E81" s="142" t="s">
        <v>52</v>
      </c>
      <c r="F81" s="165">
        <v>1</v>
      </c>
      <c r="G81" s="177"/>
      <c r="H81" s="113"/>
      <c r="I81" s="113"/>
      <c r="J81" s="231"/>
    </row>
    <row r="82" spans="1:10" ht="81.75" customHeight="1" x14ac:dyDescent="0.2">
      <c r="A82" s="110" t="s">
        <v>304</v>
      </c>
      <c r="B82" s="142" t="s">
        <v>116</v>
      </c>
      <c r="C82" s="142" t="s">
        <v>309</v>
      </c>
      <c r="D82" s="143" t="s">
        <v>310</v>
      </c>
      <c r="E82" s="142" t="s">
        <v>52</v>
      </c>
      <c r="F82" s="165">
        <v>1</v>
      </c>
      <c r="G82" s="166"/>
      <c r="H82" s="113"/>
      <c r="I82" s="113"/>
      <c r="J82" s="231"/>
    </row>
    <row r="83" spans="1:10" ht="85.5" customHeight="1" x14ac:dyDescent="0.2">
      <c r="A83" s="110" t="s">
        <v>305</v>
      </c>
      <c r="B83" s="142" t="s">
        <v>116</v>
      </c>
      <c r="C83" s="142" t="s">
        <v>311</v>
      </c>
      <c r="D83" s="143" t="s">
        <v>312</v>
      </c>
      <c r="E83" s="142" t="s">
        <v>52</v>
      </c>
      <c r="F83" s="165">
        <v>1</v>
      </c>
      <c r="G83" s="142"/>
      <c r="H83" s="113"/>
      <c r="I83" s="113"/>
      <c r="J83" s="231"/>
    </row>
    <row r="84" spans="1:10" s="186" customFormat="1" ht="73.5" customHeight="1" x14ac:dyDescent="0.2">
      <c r="A84" s="110" t="s">
        <v>306</v>
      </c>
      <c r="B84" s="142" t="s">
        <v>116</v>
      </c>
      <c r="C84" s="147" t="s">
        <v>314</v>
      </c>
      <c r="D84" s="146" t="s">
        <v>313</v>
      </c>
      <c r="E84" s="142" t="s">
        <v>52</v>
      </c>
      <c r="F84" s="165">
        <v>1</v>
      </c>
      <c r="G84" s="147"/>
      <c r="H84" s="113"/>
      <c r="I84" s="113"/>
      <c r="J84" s="231"/>
    </row>
    <row r="85" spans="1:10" x14ac:dyDescent="0.2">
      <c r="A85" s="156">
        <v>15</v>
      </c>
      <c r="B85" s="151"/>
      <c r="C85" s="124"/>
      <c r="D85" s="175" t="s">
        <v>54</v>
      </c>
      <c r="E85" s="151"/>
      <c r="F85" s="164"/>
      <c r="G85" s="164"/>
      <c r="H85" s="164"/>
      <c r="I85" s="164">
        <f>SUM(I86)</f>
        <v>0</v>
      </c>
      <c r="J85" s="237">
        <f>SUM(J86)</f>
        <v>0</v>
      </c>
    </row>
    <row r="86" spans="1:10" ht="21.75" customHeight="1" x14ac:dyDescent="0.2">
      <c r="A86" s="232" t="s">
        <v>185</v>
      </c>
      <c r="B86" s="161" t="s">
        <v>133</v>
      </c>
      <c r="C86" s="162" t="s">
        <v>218</v>
      </c>
      <c r="D86" s="242" t="s">
        <v>375</v>
      </c>
      <c r="E86" s="163" t="s">
        <v>42</v>
      </c>
      <c r="F86" s="172">
        <v>469.05</v>
      </c>
      <c r="G86" s="170"/>
      <c r="H86" s="172"/>
      <c r="I86" s="172"/>
      <c r="J86" s="239"/>
    </row>
    <row r="87" spans="1:10" ht="22.5" customHeight="1" x14ac:dyDescent="0.2">
      <c r="A87" s="266" t="s">
        <v>47</v>
      </c>
      <c r="B87" s="267"/>
      <c r="C87" s="267"/>
      <c r="D87" s="267"/>
      <c r="E87" s="267"/>
      <c r="F87" s="267"/>
      <c r="G87" s="267"/>
      <c r="H87" s="267"/>
      <c r="I87" s="173">
        <f>SUM(I11+I17+I23+I32+I37+I40+I50+I53+I56+I63+I66+I70+I72+I80+I85)</f>
        <v>0</v>
      </c>
      <c r="J87" s="243">
        <f>SUM(J11+J17+J23+J32+J37+J40+J50+J53+J56+J63+J66+J70+J72+J80+J85)</f>
        <v>0</v>
      </c>
    </row>
    <row r="88" spans="1:10" ht="18.75" customHeight="1" x14ac:dyDescent="0.2">
      <c r="A88" s="188"/>
      <c r="B88" s="189"/>
      <c r="C88" s="185"/>
      <c r="D88" s="5"/>
      <c r="E88" s="189"/>
      <c r="F88" s="189"/>
      <c r="G88" s="189"/>
      <c r="H88" s="189"/>
      <c r="I88" s="189"/>
      <c r="J88" s="199"/>
    </row>
    <row r="89" spans="1:10" x14ac:dyDescent="0.2">
      <c r="A89" s="188"/>
      <c r="B89" s="189"/>
      <c r="C89" s="185"/>
      <c r="D89" s="5"/>
      <c r="E89" s="189"/>
      <c r="F89" s="189"/>
      <c r="G89" s="189"/>
      <c r="H89" s="189"/>
      <c r="I89" s="189"/>
      <c r="J89" s="199"/>
    </row>
    <row r="90" spans="1:10" x14ac:dyDescent="0.2">
      <c r="A90" s="188"/>
      <c r="B90" s="189"/>
      <c r="C90" s="50"/>
      <c r="D90" s="52"/>
      <c r="E90" s="189"/>
      <c r="F90" s="200"/>
      <c r="G90" s="52"/>
      <c r="H90" s="201"/>
      <c r="I90" s="191"/>
      <c r="J90" s="202"/>
    </row>
    <row r="91" spans="1:10" x14ac:dyDescent="0.2">
      <c r="A91" s="190"/>
      <c r="B91" s="191"/>
      <c r="C91" s="50"/>
      <c r="D91" s="130" t="s">
        <v>207</v>
      </c>
      <c r="E91" s="203"/>
      <c r="F91" s="303" t="s">
        <v>25</v>
      </c>
      <c r="G91" s="303"/>
      <c r="H91" s="303"/>
      <c r="I91" s="130"/>
      <c r="J91" s="199"/>
    </row>
    <row r="92" spans="1:10" x14ac:dyDescent="0.2">
      <c r="A92" s="190"/>
      <c r="B92" s="191"/>
      <c r="C92" s="19"/>
      <c r="D92" s="140" t="s">
        <v>209</v>
      </c>
      <c r="E92" s="203"/>
      <c r="F92" s="303" t="s">
        <v>26</v>
      </c>
      <c r="G92" s="303"/>
      <c r="H92" s="303"/>
      <c r="I92" s="130"/>
      <c r="J92" s="199"/>
    </row>
    <row r="93" spans="1:10" x14ac:dyDescent="0.2">
      <c r="A93" s="268" t="s">
        <v>109</v>
      </c>
      <c r="B93" s="269"/>
      <c r="C93" s="269"/>
      <c r="D93" s="269"/>
      <c r="E93" s="269"/>
      <c r="F93" s="269"/>
      <c r="G93" s="269"/>
      <c r="H93" s="269"/>
      <c r="I93" s="269"/>
      <c r="J93" s="270"/>
    </row>
    <row r="94" spans="1:10" ht="23.25" customHeight="1" thickBot="1" x14ac:dyDescent="0.25">
      <c r="A94" s="271"/>
      <c r="B94" s="272"/>
      <c r="C94" s="272"/>
      <c r="D94" s="272"/>
      <c r="E94" s="272"/>
      <c r="F94" s="272"/>
      <c r="G94" s="272"/>
      <c r="H94" s="272"/>
      <c r="I94" s="272"/>
      <c r="J94" s="273"/>
    </row>
  </sheetData>
  <mergeCells count="16">
    <mergeCell ref="A87:H87"/>
    <mergeCell ref="A93:J94"/>
    <mergeCell ref="A3:J3"/>
    <mergeCell ref="A9:J9"/>
    <mergeCell ref="D1:J1"/>
    <mergeCell ref="A1:C1"/>
    <mergeCell ref="A6:E6"/>
    <mergeCell ref="A8:E8"/>
    <mergeCell ref="A7:E7"/>
    <mergeCell ref="A2:J2"/>
    <mergeCell ref="A5:F5"/>
    <mergeCell ref="F6:J6"/>
    <mergeCell ref="F91:H91"/>
    <mergeCell ref="F92:H92"/>
    <mergeCell ref="G7:G8"/>
    <mergeCell ref="F7:F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GridLines="0" showZeros="0" zoomScaleNormal="100" zoomScaleSheetLayoutView="100" workbookViewId="0">
      <selection activeCell="D87" sqref="D87"/>
    </sheetView>
  </sheetViews>
  <sheetFormatPr defaultRowHeight="12.75" x14ac:dyDescent="0.2"/>
  <cols>
    <col min="1" max="1" width="5.42578125" style="184" bestFit="1" customWidth="1"/>
    <col min="2" max="2" width="14" style="56" customWidth="1"/>
    <col min="3" max="3" width="14" style="184" customWidth="1"/>
    <col min="4" max="4" width="55.28515625" style="184" customWidth="1"/>
    <col min="5" max="5" width="9.140625" style="184"/>
    <col min="6" max="10" width="12.28515625" style="184" customWidth="1"/>
    <col min="11" max="11" width="10.140625" style="245" customWidth="1"/>
    <col min="12" max="12" width="9.140625" style="184"/>
    <col min="13" max="13" width="12.42578125" style="246" customWidth="1"/>
    <col min="14" max="16384" width="9.140625" style="184"/>
  </cols>
  <sheetData>
    <row r="1" spans="1:13" ht="80.099999999999994" customHeight="1" thickBot="1" x14ac:dyDescent="0.25">
      <c r="A1" s="349"/>
      <c r="B1" s="350"/>
      <c r="C1" s="127"/>
      <c r="D1" s="280"/>
      <c r="E1" s="280"/>
      <c r="F1" s="280"/>
      <c r="G1" s="280"/>
      <c r="H1" s="280"/>
      <c r="I1" s="280"/>
      <c r="J1" s="281"/>
    </row>
    <row r="2" spans="1:13" ht="3.75" customHeight="1" thickBot="1" x14ac:dyDescent="0.25">
      <c r="A2" s="294"/>
      <c r="B2" s="295"/>
      <c r="C2" s="295"/>
      <c r="D2" s="295"/>
      <c r="E2" s="295"/>
      <c r="F2" s="295"/>
      <c r="G2" s="295"/>
      <c r="H2" s="295"/>
      <c r="I2" s="295"/>
      <c r="J2" s="296"/>
    </row>
    <row r="3" spans="1:13" ht="20.100000000000001" customHeight="1" thickBot="1" x14ac:dyDescent="0.25">
      <c r="A3" s="351" t="s">
        <v>39</v>
      </c>
      <c r="B3" s="352"/>
      <c r="C3" s="352"/>
      <c r="D3" s="352"/>
      <c r="E3" s="352"/>
      <c r="F3" s="352"/>
      <c r="G3" s="352"/>
      <c r="H3" s="352"/>
      <c r="I3" s="352"/>
      <c r="J3" s="353"/>
    </row>
    <row r="4" spans="1:13" ht="3.75" customHeight="1" thickBot="1" x14ac:dyDescent="0.25">
      <c r="A4" s="247"/>
      <c r="B4" s="182"/>
      <c r="C4" s="181"/>
      <c r="D4" s="181"/>
      <c r="E4" s="181"/>
      <c r="F4" s="181"/>
      <c r="G4" s="248"/>
      <c r="H4" s="248"/>
      <c r="I4" s="248"/>
      <c r="J4" s="249"/>
    </row>
    <row r="5" spans="1:13" ht="27" customHeight="1" x14ac:dyDescent="0.2">
      <c r="A5" s="354" t="str">
        <f>'Planilha Orçamentária'!A5:F5</f>
        <v>OBRA: Revitalização de uma praça, com quadra, academia de ginástica e parque infantil, sendo a área total de 469,05m²</v>
      </c>
      <c r="B5" s="355"/>
      <c r="C5" s="355"/>
      <c r="D5" s="355"/>
      <c r="E5" s="355"/>
      <c r="F5" s="356"/>
      <c r="G5" s="250" t="s">
        <v>46</v>
      </c>
      <c r="H5" s="251">
        <f>'Planilha Orçamentária'!H5</f>
        <v>44057</v>
      </c>
      <c r="I5" s="252"/>
      <c r="J5" s="253"/>
    </row>
    <row r="6" spans="1:13" ht="20.100000000000001" customHeight="1" x14ac:dyDescent="0.2">
      <c r="A6" s="338" t="str">
        <f>'Planilha Orçamentária'!A6:E6</f>
        <v xml:space="preserve">Local: Entre a Rua Maria Conçeição Sabino e a Rua Ataúfo Alves, Bairro São Pedro II - Muriaé - MG
</v>
      </c>
      <c r="B6" s="286"/>
      <c r="C6" s="286"/>
      <c r="D6" s="286"/>
      <c r="E6" s="287"/>
      <c r="F6" s="339" t="s">
        <v>10</v>
      </c>
      <c r="G6" s="340"/>
      <c r="H6" s="340"/>
      <c r="I6" s="340"/>
      <c r="J6" s="341"/>
    </row>
    <row r="7" spans="1:13" ht="20.100000000000001" customHeight="1" x14ac:dyDescent="0.2">
      <c r="A7" s="338" t="str">
        <f>'Planilha Orçamentária'!A7:E7</f>
        <v xml:space="preserve">REFERÊNCIA: SETOP JANEIRO/2020 - SINAPI JUNHO/2020 </v>
      </c>
      <c r="B7" s="286"/>
      <c r="C7" s="286"/>
      <c r="D7" s="286"/>
      <c r="E7" s="287"/>
      <c r="F7" s="342" t="s">
        <v>8</v>
      </c>
      <c r="G7" s="344" t="s">
        <v>6</v>
      </c>
      <c r="H7" s="254" t="s">
        <v>12</v>
      </c>
      <c r="I7" s="254"/>
      <c r="J7" s="255" t="s">
        <v>7</v>
      </c>
    </row>
    <row r="8" spans="1:13" ht="20.100000000000001" customHeight="1" thickBot="1" x14ac:dyDescent="0.25">
      <c r="A8" s="346" t="str">
        <f>'Planilha Orçamentária'!A8:E8</f>
        <v>PRAZO DE EXECUÇÃO: 90 dias</v>
      </c>
      <c r="B8" s="347"/>
      <c r="C8" s="347"/>
      <c r="D8" s="347"/>
      <c r="E8" s="348"/>
      <c r="F8" s="343"/>
      <c r="G8" s="345"/>
      <c r="H8" s="256" t="s">
        <v>29</v>
      </c>
      <c r="I8" s="256"/>
      <c r="J8" s="257">
        <f>'Planilha Orçamentária'!J8</f>
        <v>0.25590000000000002</v>
      </c>
    </row>
    <row r="9" spans="1:13" ht="3.75" customHeight="1" x14ac:dyDescent="0.2">
      <c r="A9" s="330"/>
      <c r="B9" s="331"/>
      <c r="C9" s="331"/>
      <c r="D9" s="331"/>
      <c r="E9" s="331"/>
      <c r="F9" s="331"/>
      <c r="G9" s="331"/>
      <c r="H9" s="331"/>
      <c r="I9" s="331"/>
      <c r="J9" s="332"/>
    </row>
    <row r="10" spans="1:13" s="49" customFormat="1" ht="39" customHeight="1" x14ac:dyDescent="0.2">
      <c r="A10" s="235" t="s">
        <v>0</v>
      </c>
      <c r="B10" s="149" t="s">
        <v>30</v>
      </c>
      <c r="C10" s="149" t="s">
        <v>5</v>
      </c>
      <c r="D10" s="148" t="s">
        <v>1</v>
      </c>
      <c r="E10" s="148" t="s">
        <v>3</v>
      </c>
      <c r="F10" s="148" t="s">
        <v>2</v>
      </c>
      <c r="G10" s="309" t="s">
        <v>39</v>
      </c>
      <c r="H10" s="309"/>
      <c r="I10" s="309"/>
      <c r="J10" s="310"/>
      <c r="K10" s="48"/>
      <c r="M10" s="80"/>
    </row>
    <row r="11" spans="1:13" s="49" customFormat="1" x14ac:dyDescent="0.2">
      <c r="A11" s="156">
        <v>1</v>
      </c>
      <c r="B11" s="151"/>
      <c r="C11" s="124"/>
      <c r="D11" s="175" t="s">
        <v>48</v>
      </c>
      <c r="E11" s="151"/>
      <c r="F11" s="164"/>
      <c r="G11" s="334"/>
      <c r="H11" s="334"/>
      <c r="I11" s="334"/>
      <c r="J11" s="335"/>
      <c r="K11" s="48"/>
      <c r="M11" s="80"/>
    </row>
    <row r="12" spans="1:13" s="49" customFormat="1" ht="76.5" x14ac:dyDescent="0.2">
      <c r="A12" s="110" t="s">
        <v>35</v>
      </c>
      <c r="B12" s="142" t="s">
        <v>116</v>
      </c>
      <c r="C12" s="111" t="s">
        <v>117</v>
      </c>
      <c r="D12" s="176" t="s">
        <v>118</v>
      </c>
      <c r="E12" s="142" t="s">
        <v>52</v>
      </c>
      <c r="F12" s="165">
        <v>1</v>
      </c>
      <c r="G12" s="309">
        <v>1</v>
      </c>
      <c r="H12" s="309"/>
      <c r="I12" s="309"/>
      <c r="J12" s="310"/>
      <c r="K12" s="48"/>
      <c r="M12" s="80"/>
    </row>
    <row r="13" spans="1:13" s="49" customFormat="1" ht="25.5" x14ac:dyDescent="0.2">
      <c r="A13" s="110" t="s">
        <v>188</v>
      </c>
      <c r="B13" s="142" t="s">
        <v>116</v>
      </c>
      <c r="C13" s="142" t="s">
        <v>223</v>
      </c>
      <c r="D13" s="143" t="s">
        <v>222</v>
      </c>
      <c r="E13" s="142" t="s">
        <v>52</v>
      </c>
      <c r="F13" s="165">
        <v>1</v>
      </c>
      <c r="G13" s="309">
        <v>1</v>
      </c>
      <c r="H13" s="309"/>
      <c r="I13" s="309"/>
      <c r="J13" s="310"/>
      <c r="K13" s="48"/>
      <c r="M13" s="80"/>
    </row>
    <row r="14" spans="1:13" s="49" customFormat="1" ht="25.5" x14ac:dyDescent="0.2">
      <c r="A14" s="110" t="s">
        <v>119</v>
      </c>
      <c r="B14" s="142" t="s">
        <v>116</v>
      </c>
      <c r="C14" s="152" t="s">
        <v>124</v>
      </c>
      <c r="D14" s="176" t="s">
        <v>125</v>
      </c>
      <c r="E14" s="142" t="s">
        <v>126</v>
      </c>
      <c r="F14" s="165">
        <v>3</v>
      </c>
      <c r="G14" s="309">
        <v>3</v>
      </c>
      <c r="H14" s="309"/>
      <c r="I14" s="309"/>
      <c r="J14" s="310"/>
      <c r="K14" s="48"/>
      <c r="M14" s="80"/>
    </row>
    <row r="15" spans="1:13" s="49" customFormat="1" ht="38.25" x14ac:dyDescent="0.2">
      <c r="A15" s="110" t="s">
        <v>120</v>
      </c>
      <c r="B15" s="142" t="s">
        <v>99</v>
      </c>
      <c r="C15" s="111" t="s">
        <v>128</v>
      </c>
      <c r="D15" s="176" t="s">
        <v>129</v>
      </c>
      <c r="E15" s="142" t="s">
        <v>42</v>
      </c>
      <c r="F15" s="165">
        <v>10</v>
      </c>
      <c r="G15" s="308" t="s">
        <v>340</v>
      </c>
      <c r="H15" s="309"/>
      <c r="I15" s="309"/>
      <c r="J15" s="310"/>
      <c r="K15" s="48"/>
      <c r="M15" s="80"/>
    </row>
    <row r="16" spans="1:13" s="49" customFormat="1" ht="20.25" customHeight="1" x14ac:dyDescent="0.2">
      <c r="A16" s="110" t="s">
        <v>127</v>
      </c>
      <c r="B16" s="142" t="s">
        <v>116</v>
      </c>
      <c r="C16" s="111" t="s">
        <v>121</v>
      </c>
      <c r="D16" s="176" t="s">
        <v>122</v>
      </c>
      <c r="E16" s="142" t="s">
        <v>41</v>
      </c>
      <c r="F16" s="165">
        <v>156.99</v>
      </c>
      <c r="G16" s="308" t="s">
        <v>341</v>
      </c>
      <c r="H16" s="308"/>
      <c r="I16" s="308"/>
      <c r="J16" s="329"/>
      <c r="K16" s="48"/>
      <c r="M16" s="80"/>
    </row>
    <row r="17" spans="1:13" s="49" customFormat="1" x14ac:dyDescent="0.2">
      <c r="A17" s="156">
        <v>2</v>
      </c>
      <c r="B17" s="151"/>
      <c r="C17" s="124"/>
      <c r="D17" s="175" t="s">
        <v>182</v>
      </c>
      <c r="E17" s="151"/>
      <c r="F17" s="164"/>
      <c r="G17" s="334"/>
      <c r="H17" s="334"/>
      <c r="I17" s="334"/>
      <c r="J17" s="335"/>
      <c r="K17" s="48"/>
      <c r="M17" s="80"/>
    </row>
    <row r="18" spans="1:13" s="49" customFormat="1" ht="29.25" customHeight="1" x14ac:dyDescent="0.2">
      <c r="A18" s="110" t="s">
        <v>27</v>
      </c>
      <c r="B18" s="142" t="s">
        <v>116</v>
      </c>
      <c r="C18" s="111" t="s">
        <v>186</v>
      </c>
      <c r="D18" s="176" t="s">
        <v>187</v>
      </c>
      <c r="E18" s="142" t="s">
        <v>130</v>
      </c>
      <c r="F18" s="165">
        <v>10.77</v>
      </c>
      <c r="G18" s="308" t="s">
        <v>346</v>
      </c>
      <c r="H18" s="309"/>
      <c r="I18" s="309"/>
      <c r="J18" s="310"/>
      <c r="K18" s="48"/>
      <c r="M18" s="80"/>
    </row>
    <row r="19" spans="1:13" s="49" customFormat="1" ht="39.75" customHeight="1" x14ac:dyDescent="0.2">
      <c r="A19" s="110" t="s">
        <v>36</v>
      </c>
      <c r="B19" s="142" t="s">
        <v>116</v>
      </c>
      <c r="C19" s="145" t="s">
        <v>203</v>
      </c>
      <c r="D19" s="143" t="s">
        <v>204</v>
      </c>
      <c r="E19" s="142" t="s">
        <v>41</v>
      </c>
      <c r="F19" s="165">
        <v>78.45</v>
      </c>
      <c r="G19" s="308" t="s">
        <v>368</v>
      </c>
      <c r="H19" s="308"/>
      <c r="I19" s="308"/>
      <c r="J19" s="329"/>
      <c r="K19" s="48"/>
      <c r="M19" s="80"/>
    </row>
    <row r="20" spans="1:13" s="49" customFormat="1" ht="48" customHeight="1" x14ac:dyDescent="0.2">
      <c r="A20" s="110" t="s">
        <v>40</v>
      </c>
      <c r="B20" s="142" t="s">
        <v>116</v>
      </c>
      <c r="C20" s="145" t="s">
        <v>206</v>
      </c>
      <c r="D20" s="143" t="s">
        <v>205</v>
      </c>
      <c r="E20" s="142" t="s">
        <v>130</v>
      </c>
      <c r="F20" s="170">
        <v>0.59</v>
      </c>
      <c r="G20" s="308" t="s">
        <v>347</v>
      </c>
      <c r="H20" s="308"/>
      <c r="I20" s="308"/>
      <c r="J20" s="329"/>
      <c r="K20" s="48"/>
      <c r="M20" s="80"/>
    </row>
    <row r="21" spans="1:13" s="49" customFormat="1" ht="35.25" customHeight="1" x14ac:dyDescent="0.2">
      <c r="A21" s="110" t="s">
        <v>50</v>
      </c>
      <c r="B21" s="142" t="s">
        <v>99</v>
      </c>
      <c r="C21" s="142">
        <v>98524</v>
      </c>
      <c r="D21" s="143" t="s">
        <v>233</v>
      </c>
      <c r="E21" s="142" t="s">
        <v>42</v>
      </c>
      <c r="F21" s="165">
        <v>4.37</v>
      </c>
      <c r="G21" s="308" t="s">
        <v>342</v>
      </c>
      <c r="H21" s="308"/>
      <c r="I21" s="308"/>
      <c r="J21" s="329"/>
      <c r="K21" s="48"/>
      <c r="M21" s="80"/>
    </row>
    <row r="22" spans="1:13" s="49" customFormat="1" ht="28.5" customHeight="1" x14ac:dyDescent="0.2">
      <c r="A22" s="110" t="s">
        <v>177</v>
      </c>
      <c r="B22" s="142" t="s">
        <v>133</v>
      </c>
      <c r="C22" s="111" t="s">
        <v>91</v>
      </c>
      <c r="D22" s="176" t="s">
        <v>315</v>
      </c>
      <c r="E22" s="142" t="s">
        <v>52</v>
      </c>
      <c r="F22" s="165">
        <v>1</v>
      </c>
      <c r="G22" s="308">
        <v>1</v>
      </c>
      <c r="H22" s="308"/>
      <c r="I22" s="308"/>
      <c r="J22" s="329"/>
      <c r="K22" s="48"/>
      <c r="M22" s="80"/>
    </row>
    <row r="23" spans="1:13" s="49" customFormat="1" x14ac:dyDescent="0.2">
      <c r="A23" s="156">
        <v>3</v>
      </c>
      <c r="B23" s="151"/>
      <c r="C23" s="124"/>
      <c r="D23" s="175" t="s">
        <v>131</v>
      </c>
      <c r="E23" s="151"/>
      <c r="F23" s="164"/>
      <c r="G23" s="334"/>
      <c r="H23" s="334"/>
      <c r="I23" s="334"/>
      <c r="J23" s="335"/>
      <c r="K23" s="48"/>
      <c r="M23" s="80"/>
    </row>
    <row r="24" spans="1:13" s="49" customFormat="1" ht="24.75" customHeight="1" x14ac:dyDescent="0.2">
      <c r="A24" s="110" t="s">
        <v>28</v>
      </c>
      <c r="B24" s="142" t="s">
        <v>133</v>
      </c>
      <c r="C24" s="111" t="s">
        <v>103</v>
      </c>
      <c r="D24" s="176" t="s">
        <v>165</v>
      </c>
      <c r="E24" s="142" t="s">
        <v>130</v>
      </c>
      <c r="F24" s="165">
        <v>0.83</v>
      </c>
      <c r="G24" s="308" t="s">
        <v>343</v>
      </c>
      <c r="H24" s="309"/>
      <c r="I24" s="309"/>
      <c r="J24" s="310"/>
      <c r="K24" s="48"/>
      <c r="M24" s="80"/>
    </row>
    <row r="25" spans="1:13" s="49" customFormat="1" ht="44.25" customHeight="1" x14ac:dyDescent="0.2">
      <c r="A25" s="110" t="s">
        <v>37</v>
      </c>
      <c r="B25" s="142" t="s">
        <v>116</v>
      </c>
      <c r="C25" s="111" t="s">
        <v>221</v>
      </c>
      <c r="D25" s="176" t="s">
        <v>220</v>
      </c>
      <c r="E25" s="142" t="s">
        <v>130</v>
      </c>
      <c r="F25" s="165">
        <v>0.16</v>
      </c>
      <c r="G25" s="308" t="s">
        <v>348</v>
      </c>
      <c r="H25" s="309"/>
      <c r="I25" s="309"/>
      <c r="J25" s="310"/>
      <c r="K25" s="48"/>
      <c r="M25" s="80"/>
    </row>
    <row r="26" spans="1:13" s="49" customFormat="1" ht="34.5" customHeight="1" x14ac:dyDescent="0.2">
      <c r="A26" s="110" t="s">
        <v>31</v>
      </c>
      <c r="B26" s="142" t="s">
        <v>116</v>
      </c>
      <c r="C26" s="111" t="s">
        <v>232</v>
      </c>
      <c r="D26" s="143" t="s">
        <v>231</v>
      </c>
      <c r="E26" s="142" t="s">
        <v>130</v>
      </c>
      <c r="F26" s="165">
        <v>4.96</v>
      </c>
      <c r="G26" s="308" t="s">
        <v>349</v>
      </c>
      <c r="H26" s="309"/>
      <c r="I26" s="309"/>
      <c r="J26" s="310"/>
      <c r="K26" s="48"/>
      <c r="M26" s="80"/>
    </row>
    <row r="27" spans="1:13" s="49" customFormat="1" ht="21.75" customHeight="1" x14ac:dyDescent="0.2">
      <c r="A27" s="110" t="s">
        <v>161</v>
      </c>
      <c r="B27" s="142" t="s">
        <v>116</v>
      </c>
      <c r="C27" s="145" t="s">
        <v>173</v>
      </c>
      <c r="D27" s="147" t="s">
        <v>267</v>
      </c>
      <c r="E27" s="142" t="s">
        <v>130</v>
      </c>
      <c r="F27" s="165">
        <v>2.16</v>
      </c>
      <c r="G27" s="323" t="s">
        <v>345</v>
      </c>
      <c r="H27" s="324"/>
      <c r="I27" s="324"/>
      <c r="J27" s="325"/>
      <c r="K27" s="48"/>
      <c r="M27" s="80"/>
    </row>
    <row r="28" spans="1:13" s="49" customFormat="1" ht="23.25" customHeight="1" x14ac:dyDescent="0.2">
      <c r="A28" s="110" t="s">
        <v>275</v>
      </c>
      <c r="B28" s="142" t="s">
        <v>116</v>
      </c>
      <c r="C28" s="145" t="s">
        <v>274</v>
      </c>
      <c r="D28" s="147" t="s">
        <v>273</v>
      </c>
      <c r="E28" s="142" t="s">
        <v>130</v>
      </c>
      <c r="F28" s="165">
        <v>1.68</v>
      </c>
      <c r="G28" s="308" t="s">
        <v>373</v>
      </c>
      <c r="H28" s="309"/>
      <c r="I28" s="309"/>
      <c r="J28" s="310"/>
      <c r="K28" s="48"/>
      <c r="M28" s="80"/>
    </row>
    <row r="29" spans="1:13" s="49" customFormat="1" ht="35.25" customHeight="1" x14ac:dyDescent="0.2">
      <c r="A29" s="110" t="s">
        <v>276</v>
      </c>
      <c r="B29" s="142" t="s">
        <v>116</v>
      </c>
      <c r="C29" s="111" t="s">
        <v>164</v>
      </c>
      <c r="D29" s="176" t="s">
        <v>163</v>
      </c>
      <c r="E29" s="142" t="s">
        <v>130</v>
      </c>
      <c r="F29" s="171">
        <v>123</v>
      </c>
      <c r="G29" s="326" t="s">
        <v>374</v>
      </c>
      <c r="H29" s="327"/>
      <c r="I29" s="327"/>
      <c r="J29" s="328"/>
      <c r="K29" s="48"/>
      <c r="M29" s="80"/>
    </row>
    <row r="30" spans="1:13" s="49" customFormat="1" ht="25.5" customHeight="1" x14ac:dyDescent="0.2">
      <c r="A30" s="110" t="s">
        <v>277</v>
      </c>
      <c r="B30" s="142" t="s">
        <v>116</v>
      </c>
      <c r="C30" s="111" t="s">
        <v>162</v>
      </c>
      <c r="D30" s="176" t="s">
        <v>226</v>
      </c>
      <c r="E30" s="142" t="s">
        <v>333</v>
      </c>
      <c r="F30" s="171">
        <v>123</v>
      </c>
      <c r="G30" s="326" t="s">
        <v>374</v>
      </c>
      <c r="H30" s="327"/>
      <c r="I30" s="327"/>
      <c r="J30" s="328"/>
      <c r="K30" s="48"/>
      <c r="M30" s="80"/>
    </row>
    <row r="31" spans="1:13" s="49" customFormat="1" ht="18.75" customHeight="1" x14ac:dyDescent="0.2">
      <c r="A31" s="110" t="s">
        <v>278</v>
      </c>
      <c r="B31" s="142" t="s">
        <v>116</v>
      </c>
      <c r="C31" s="145" t="s">
        <v>268</v>
      </c>
      <c r="D31" s="147" t="s">
        <v>269</v>
      </c>
      <c r="E31" s="142" t="s">
        <v>42</v>
      </c>
      <c r="F31" s="165">
        <v>1.44</v>
      </c>
      <c r="G31" s="308" t="s">
        <v>344</v>
      </c>
      <c r="H31" s="309"/>
      <c r="I31" s="309"/>
      <c r="J31" s="310"/>
      <c r="K31" s="48"/>
      <c r="M31" s="80"/>
    </row>
    <row r="32" spans="1:13" s="49" customFormat="1" x14ac:dyDescent="0.2">
      <c r="A32" s="156">
        <v>4</v>
      </c>
      <c r="B32" s="151"/>
      <c r="C32" s="124"/>
      <c r="D32" s="175" t="s">
        <v>262</v>
      </c>
      <c r="E32" s="151"/>
      <c r="F32" s="164"/>
      <c r="G32" s="311"/>
      <c r="H32" s="312"/>
      <c r="I32" s="312"/>
      <c r="J32" s="313"/>
      <c r="K32" s="48"/>
      <c r="M32" s="80"/>
    </row>
    <row r="33" spans="1:13" s="49" customFormat="1" ht="53.25" customHeight="1" x14ac:dyDescent="0.2">
      <c r="A33" s="110" t="s">
        <v>23</v>
      </c>
      <c r="B33" s="142" t="s">
        <v>116</v>
      </c>
      <c r="C33" s="111" t="s">
        <v>264</v>
      </c>
      <c r="D33" s="176" t="s">
        <v>263</v>
      </c>
      <c r="E33" s="142" t="s">
        <v>130</v>
      </c>
      <c r="F33" s="165">
        <v>0.41</v>
      </c>
      <c r="G33" s="308" t="s">
        <v>370</v>
      </c>
      <c r="H33" s="309"/>
      <c r="I33" s="309"/>
      <c r="J33" s="310"/>
      <c r="K33" s="48"/>
      <c r="M33" s="80"/>
    </row>
    <row r="34" spans="1:13" s="49" customFormat="1" ht="29.25" customHeight="1" x14ac:dyDescent="0.2">
      <c r="A34" s="110" t="s">
        <v>24</v>
      </c>
      <c r="B34" s="142" t="s">
        <v>116</v>
      </c>
      <c r="C34" s="111" t="s">
        <v>266</v>
      </c>
      <c r="D34" s="176" t="s">
        <v>265</v>
      </c>
      <c r="E34" s="142" t="s">
        <v>42</v>
      </c>
      <c r="F34" s="165">
        <v>0.28000000000000003</v>
      </c>
      <c r="G34" s="323" t="s">
        <v>371</v>
      </c>
      <c r="H34" s="324"/>
      <c r="I34" s="324"/>
      <c r="J34" s="325"/>
      <c r="K34" s="48"/>
      <c r="M34" s="80"/>
    </row>
    <row r="35" spans="1:13" s="49" customFormat="1" ht="25.5" x14ac:dyDescent="0.2">
      <c r="A35" s="110" t="s">
        <v>140</v>
      </c>
      <c r="B35" s="142" t="s">
        <v>99</v>
      </c>
      <c r="C35" s="111" t="s">
        <v>137</v>
      </c>
      <c r="D35" s="143" t="s">
        <v>136</v>
      </c>
      <c r="E35" s="142" t="s">
        <v>42</v>
      </c>
      <c r="F35" s="165">
        <v>1.44</v>
      </c>
      <c r="G35" s="308" t="s">
        <v>344</v>
      </c>
      <c r="H35" s="309"/>
      <c r="I35" s="309"/>
      <c r="J35" s="310"/>
      <c r="K35" s="48"/>
      <c r="M35" s="80"/>
    </row>
    <row r="36" spans="1:13" s="49" customFormat="1" ht="19.5" customHeight="1" x14ac:dyDescent="0.2">
      <c r="A36" s="110" t="s">
        <v>183</v>
      </c>
      <c r="B36" s="142" t="s">
        <v>116</v>
      </c>
      <c r="C36" s="142" t="s">
        <v>272</v>
      </c>
      <c r="D36" s="144" t="s">
        <v>270</v>
      </c>
      <c r="E36" s="142" t="s">
        <v>271</v>
      </c>
      <c r="F36" s="165">
        <v>135.18</v>
      </c>
      <c r="G36" s="308" t="s">
        <v>351</v>
      </c>
      <c r="H36" s="309"/>
      <c r="I36" s="309"/>
      <c r="J36" s="310"/>
      <c r="K36" s="48"/>
      <c r="M36" s="80"/>
    </row>
    <row r="37" spans="1:13" s="49" customFormat="1" x14ac:dyDescent="0.2">
      <c r="A37" s="156">
        <v>5</v>
      </c>
      <c r="B37" s="151"/>
      <c r="C37" s="124"/>
      <c r="D37" s="175" t="s">
        <v>279</v>
      </c>
      <c r="E37" s="151"/>
      <c r="F37" s="164"/>
      <c r="G37" s="311"/>
      <c r="H37" s="312"/>
      <c r="I37" s="312"/>
      <c r="J37" s="313"/>
      <c r="K37" s="48"/>
      <c r="M37" s="80"/>
    </row>
    <row r="38" spans="1:13" s="49" customFormat="1" ht="38.25" x14ac:dyDescent="0.2">
      <c r="A38" s="110" t="s">
        <v>34</v>
      </c>
      <c r="B38" s="142" t="s">
        <v>116</v>
      </c>
      <c r="C38" s="145" t="s">
        <v>317</v>
      </c>
      <c r="D38" s="146" t="s">
        <v>316</v>
      </c>
      <c r="E38" s="142" t="s">
        <v>130</v>
      </c>
      <c r="F38" s="165">
        <v>0.16</v>
      </c>
      <c r="G38" s="314" t="s">
        <v>372</v>
      </c>
      <c r="H38" s="315"/>
      <c r="I38" s="315"/>
      <c r="J38" s="316"/>
      <c r="K38" s="48"/>
      <c r="M38" s="80"/>
    </row>
    <row r="39" spans="1:13" s="49" customFormat="1" ht="18.75" customHeight="1" x14ac:dyDescent="0.2">
      <c r="A39" s="110" t="s">
        <v>183</v>
      </c>
      <c r="B39" s="142" t="s">
        <v>116</v>
      </c>
      <c r="C39" s="142" t="s">
        <v>272</v>
      </c>
      <c r="D39" s="144" t="s">
        <v>270</v>
      </c>
      <c r="E39" s="142" t="s">
        <v>271</v>
      </c>
      <c r="F39" s="165">
        <v>63.01</v>
      </c>
      <c r="G39" s="308" t="s">
        <v>350</v>
      </c>
      <c r="H39" s="309"/>
      <c r="I39" s="309"/>
      <c r="J39" s="310"/>
      <c r="K39" s="48"/>
      <c r="M39" s="80"/>
    </row>
    <row r="40" spans="1:13" s="49" customFormat="1" x14ac:dyDescent="0.2">
      <c r="A40" s="156">
        <v>6</v>
      </c>
      <c r="B40" s="151"/>
      <c r="C40" s="124"/>
      <c r="D40" s="175" t="s">
        <v>176</v>
      </c>
      <c r="E40" s="151"/>
      <c r="F40" s="164"/>
      <c r="G40" s="311"/>
      <c r="H40" s="312"/>
      <c r="I40" s="312"/>
      <c r="J40" s="313"/>
      <c r="K40" s="48"/>
      <c r="M40" s="80"/>
    </row>
    <row r="41" spans="1:13" s="49" customFormat="1" ht="52.5" customHeight="1" x14ac:dyDescent="0.2">
      <c r="A41" s="110" t="s">
        <v>32</v>
      </c>
      <c r="B41" s="142" t="s">
        <v>99</v>
      </c>
      <c r="C41" s="111" t="s">
        <v>201</v>
      </c>
      <c r="D41" s="143" t="s">
        <v>202</v>
      </c>
      <c r="E41" s="142" t="s">
        <v>130</v>
      </c>
      <c r="F41" s="165">
        <v>2.54</v>
      </c>
      <c r="G41" s="308" t="s">
        <v>355</v>
      </c>
      <c r="H41" s="309"/>
      <c r="I41" s="309"/>
      <c r="J41" s="310"/>
      <c r="K41" s="48"/>
      <c r="M41" s="80"/>
    </row>
    <row r="42" spans="1:13" s="49" customFormat="1" ht="66.75" customHeight="1" x14ac:dyDescent="0.2">
      <c r="A42" s="110" t="s">
        <v>170</v>
      </c>
      <c r="B42" s="142" t="s">
        <v>99</v>
      </c>
      <c r="C42" s="142">
        <v>94995</v>
      </c>
      <c r="D42" s="229" t="s">
        <v>243</v>
      </c>
      <c r="E42" s="142" t="s">
        <v>130</v>
      </c>
      <c r="F42" s="165">
        <v>1.27</v>
      </c>
      <c r="G42" s="308" t="s">
        <v>352</v>
      </c>
      <c r="H42" s="309"/>
      <c r="I42" s="309"/>
      <c r="J42" s="310"/>
      <c r="K42" s="48"/>
      <c r="M42" s="80"/>
    </row>
    <row r="43" spans="1:13" s="49" customFormat="1" ht="54.75" customHeight="1" x14ac:dyDescent="0.2">
      <c r="A43" s="110" t="s">
        <v>238</v>
      </c>
      <c r="B43" s="142" t="s">
        <v>99</v>
      </c>
      <c r="C43" s="111" t="s">
        <v>196</v>
      </c>
      <c r="D43" s="143" t="s">
        <v>197</v>
      </c>
      <c r="E43" s="142" t="s">
        <v>42</v>
      </c>
      <c r="F43" s="165">
        <v>152.81</v>
      </c>
      <c r="G43" s="308" t="s">
        <v>353</v>
      </c>
      <c r="H43" s="309"/>
      <c r="I43" s="309"/>
      <c r="J43" s="310"/>
      <c r="K43" s="48"/>
      <c r="M43" s="80"/>
    </row>
    <row r="44" spans="1:13" s="49" customFormat="1" ht="48" customHeight="1" x14ac:dyDescent="0.2">
      <c r="A44" s="110" t="s">
        <v>280</v>
      </c>
      <c r="B44" s="153" t="s">
        <v>99</v>
      </c>
      <c r="C44" s="134" t="s">
        <v>198</v>
      </c>
      <c r="D44" s="180" t="s">
        <v>199</v>
      </c>
      <c r="E44" s="153" t="s">
        <v>42</v>
      </c>
      <c r="F44" s="170">
        <v>274.18</v>
      </c>
      <c r="G44" s="308" t="s">
        <v>354</v>
      </c>
      <c r="H44" s="309"/>
      <c r="I44" s="309"/>
      <c r="J44" s="310"/>
      <c r="K44" s="48"/>
      <c r="M44" s="80"/>
    </row>
    <row r="45" spans="1:13" s="49" customFormat="1" ht="69.75" customHeight="1" x14ac:dyDescent="0.2">
      <c r="A45" s="110" t="s">
        <v>281</v>
      </c>
      <c r="B45" s="142" t="s">
        <v>116</v>
      </c>
      <c r="C45" s="111" t="s">
        <v>123</v>
      </c>
      <c r="D45" s="143" t="s">
        <v>160</v>
      </c>
      <c r="E45" s="142" t="s">
        <v>42</v>
      </c>
      <c r="F45" s="165">
        <v>2.75</v>
      </c>
      <c r="G45" s="308" t="s">
        <v>367</v>
      </c>
      <c r="H45" s="309"/>
      <c r="I45" s="309"/>
      <c r="J45" s="310"/>
      <c r="K45" s="48"/>
      <c r="M45" s="80"/>
    </row>
    <row r="46" spans="1:13" s="49" customFormat="1" ht="45.75" customHeight="1" x14ac:dyDescent="0.2">
      <c r="A46" s="110" t="s">
        <v>282</v>
      </c>
      <c r="B46" s="142" t="s">
        <v>99</v>
      </c>
      <c r="C46" s="111" t="s">
        <v>137</v>
      </c>
      <c r="D46" s="143" t="s">
        <v>136</v>
      </c>
      <c r="E46" s="142" t="s">
        <v>42</v>
      </c>
      <c r="F46" s="165">
        <v>0.73</v>
      </c>
      <c r="G46" s="308" t="s">
        <v>366</v>
      </c>
      <c r="H46" s="309"/>
      <c r="I46" s="309"/>
      <c r="J46" s="310"/>
      <c r="K46" s="48"/>
      <c r="M46" s="80"/>
    </row>
    <row r="47" spans="1:13" s="49" customFormat="1" ht="58.5" customHeight="1" x14ac:dyDescent="0.2">
      <c r="A47" s="110" t="s">
        <v>283</v>
      </c>
      <c r="B47" s="142" t="s">
        <v>99</v>
      </c>
      <c r="C47" s="111" t="s">
        <v>224</v>
      </c>
      <c r="D47" s="143" t="s">
        <v>225</v>
      </c>
      <c r="E47" s="142" t="s">
        <v>42</v>
      </c>
      <c r="F47" s="165">
        <v>7.18</v>
      </c>
      <c r="G47" s="308" t="s">
        <v>365</v>
      </c>
      <c r="H47" s="309"/>
      <c r="I47" s="309"/>
      <c r="J47" s="310"/>
      <c r="K47" s="48"/>
      <c r="M47" s="80"/>
    </row>
    <row r="48" spans="1:13" s="49" customFormat="1" ht="46.5" customHeight="1" x14ac:dyDescent="0.2">
      <c r="A48" s="110" t="s">
        <v>284</v>
      </c>
      <c r="B48" s="142" t="s">
        <v>116</v>
      </c>
      <c r="C48" s="142" t="s">
        <v>228</v>
      </c>
      <c r="D48" s="143" t="s">
        <v>227</v>
      </c>
      <c r="E48" s="142" t="s">
        <v>42</v>
      </c>
      <c r="F48" s="165">
        <v>16.21</v>
      </c>
      <c r="G48" s="308" t="s">
        <v>356</v>
      </c>
      <c r="H48" s="309"/>
      <c r="I48" s="309"/>
      <c r="J48" s="310"/>
      <c r="K48" s="48"/>
      <c r="M48" s="80"/>
    </row>
    <row r="49" spans="1:13" s="49" customFormat="1" ht="41.25" customHeight="1" x14ac:dyDescent="0.2">
      <c r="A49" s="110" t="s">
        <v>285</v>
      </c>
      <c r="B49" s="142" t="s">
        <v>116</v>
      </c>
      <c r="C49" s="142" t="s">
        <v>230</v>
      </c>
      <c r="D49" s="143" t="s">
        <v>229</v>
      </c>
      <c r="E49" s="142" t="s">
        <v>130</v>
      </c>
      <c r="F49" s="165">
        <v>16.21</v>
      </c>
      <c r="G49" s="308" t="s">
        <v>356</v>
      </c>
      <c r="H49" s="309"/>
      <c r="I49" s="309"/>
      <c r="J49" s="310"/>
      <c r="K49" s="48"/>
      <c r="M49" s="80"/>
    </row>
    <row r="50" spans="1:13" s="49" customFormat="1" x14ac:dyDescent="0.2">
      <c r="A50" s="156">
        <v>7</v>
      </c>
      <c r="B50" s="151"/>
      <c r="C50" s="124"/>
      <c r="D50" s="175" t="s">
        <v>175</v>
      </c>
      <c r="E50" s="151"/>
      <c r="F50" s="164"/>
      <c r="G50" s="311"/>
      <c r="H50" s="312"/>
      <c r="I50" s="312"/>
      <c r="J50" s="313"/>
      <c r="K50" s="48"/>
      <c r="M50" s="80"/>
    </row>
    <row r="51" spans="1:13" s="49" customFormat="1" ht="51" customHeight="1" x14ac:dyDescent="0.2">
      <c r="A51" s="110" t="s">
        <v>286</v>
      </c>
      <c r="B51" s="142" t="s">
        <v>116</v>
      </c>
      <c r="C51" s="111" t="s">
        <v>174</v>
      </c>
      <c r="D51" s="143" t="s">
        <v>208</v>
      </c>
      <c r="E51" s="142" t="s">
        <v>42</v>
      </c>
      <c r="F51" s="165">
        <v>3.64</v>
      </c>
      <c r="G51" s="308" t="s">
        <v>357</v>
      </c>
      <c r="H51" s="309"/>
      <c r="I51" s="309"/>
      <c r="J51" s="310"/>
      <c r="K51" s="48"/>
      <c r="M51" s="80"/>
    </row>
    <row r="52" spans="1:13" s="49" customFormat="1" ht="51" customHeight="1" x14ac:dyDescent="0.2">
      <c r="A52" s="110" t="s">
        <v>287</v>
      </c>
      <c r="B52" s="142" t="s">
        <v>116</v>
      </c>
      <c r="C52" s="111" t="s">
        <v>256</v>
      </c>
      <c r="D52" s="143" t="s">
        <v>255</v>
      </c>
      <c r="E52" s="142" t="s">
        <v>42</v>
      </c>
      <c r="F52" s="165">
        <v>12.64</v>
      </c>
      <c r="G52" s="308" t="s">
        <v>358</v>
      </c>
      <c r="H52" s="308"/>
      <c r="I52" s="308"/>
      <c r="J52" s="329"/>
      <c r="K52" s="48"/>
      <c r="M52" s="80"/>
    </row>
    <row r="53" spans="1:13" s="49" customFormat="1" x14ac:dyDescent="0.2">
      <c r="A53" s="156">
        <v>8</v>
      </c>
      <c r="B53" s="151"/>
      <c r="C53" s="124"/>
      <c r="D53" s="175" t="s">
        <v>257</v>
      </c>
      <c r="E53" s="151"/>
      <c r="F53" s="164"/>
      <c r="G53" s="311"/>
      <c r="H53" s="312"/>
      <c r="I53" s="312"/>
      <c r="J53" s="313"/>
      <c r="K53" s="48"/>
      <c r="M53" s="80"/>
    </row>
    <row r="54" spans="1:13" s="49" customFormat="1" ht="27" customHeight="1" x14ac:dyDescent="0.2">
      <c r="A54" s="110" t="s">
        <v>38</v>
      </c>
      <c r="B54" s="142" t="s">
        <v>116</v>
      </c>
      <c r="C54" s="111" t="s">
        <v>259</v>
      </c>
      <c r="D54" s="143" t="s">
        <v>258</v>
      </c>
      <c r="E54" s="142" t="s">
        <v>42</v>
      </c>
      <c r="F54" s="165">
        <v>21.25</v>
      </c>
      <c r="G54" s="308" t="s">
        <v>359</v>
      </c>
      <c r="H54" s="309"/>
      <c r="I54" s="309"/>
      <c r="J54" s="310"/>
      <c r="K54" s="48"/>
      <c r="M54" s="80"/>
    </row>
    <row r="55" spans="1:13" s="49" customFormat="1" ht="51" x14ac:dyDescent="0.2">
      <c r="A55" s="110" t="s">
        <v>178</v>
      </c>
      <c r="B55" s="142" t="s">
        <v>99</v>
      </c>
      <c r="C55" s="111" t="s">
        <v>260</v>
      </c>
      <c r="D55" s="143" t="s">
        <v>261</v>
      </c>
      <c r="E55" s="142" t="s">
        <v>42</v>
      </c>
      <c r="F55" s="165">
        <v>9.09</v>
      </c>
      <c r="G55" s="308" t="s">
        <v>364</v>
      </c>
      <c r="H55" s="309"/>
      <c r="I55" s="309"/>
      <c r="J55" s="310"/>
      <c r="K55" s="48"/>
      <c r="M55" s="80"/>
    </row>
    <row r="56" spans="1:13" s="49" customFormat="1" x14ac:dyDescent="0.2">
      <c r="A56" s="156">
        <v>9</v>
      </c>
      <c r="B56" s="151"/>
      <c r="C56" s="124"/>
      <c r="D56" s="175" t="s">
        <v>244</v>
      </c>
      <c r="E56" s="151"/>
      <c r="F56" s="164"/>
      <c r="G56" s="311"/>
      <c r="H56" s="312"/>
      <c r="I56" s="312"/>
      <c r="J56" s="313"/>
      <c r="K56" s="48"/>
      <c r="M56" s="80"/>
    </row>
    <row r="57" spans="1:13" s="49" customFormat="1" ht="51" x14ac:dyDescent="0.2">
      <c r="A57" s="110" t="s">
        <v>179</v>
      </c>
      <c r="B57" s="142" t="s">
        <v>116</v>
      </c>
      <c r="C57" s="111" t="s">
        <v>245</v>
      </c>
      <c r="D57" s="143" t="s">
        <v>246</v>
      </c>
      <c r="E57" s="142" t="s">
        <v>41</v>
      </c>
      <c r="F57" s="165">
        <v>60</v>
      </c>
      <c r="G57" s="323" t="s">
        <v>360</v>
      </c>
      <c r="H57" s="324"/>
      <c r="I57" s="324"/>
      <c r="J57" s="325"/>
      <c r="K57" s="48"/>
      <c r="M57" s="80"/>
    </row>
    <row r="58" spans="1:13" s="49" customFormat="1" ht="25.5" x14ac:dyDescent="0.2">
      <c r="A58" s="110" t="s">
        <v>288</v>
      </c>
      <c r="B58" s="142" t="s">
        <v>116</v>
      </c>
      <c r="C58" s="111" t="s">
        <v>247</v>
      </c>
      <c r="D58" s="143" t="s">
        <v>248</v>
      </c>
      <c r="E58" s="142" t="s">
        <v>52</v>
      </c>
      <c r="F58" s="165">
        <v>4</v>
      </c>
      <c r="G58" s="309">
        <v>4</v>
      </c>
      <c r="H58" s="309"/>
      <c r="I58" s="309"/>
      <c r="J58" s="310"/>
      <c r="K58" s="48"/>
      <c r="M58" s="80"/>
    </row>
    <row r="59" spans="1:13" s="49" customFormat="1" ht="38.25" x14ac:dyDescent="0.2">
      <c r="A59" s="110" t="s">
        <v>289</v>
      </c>
      <c r="B59" s="142" t="s">
        <v>116</v>
      </c>
      <c r="C59" s="111" t="s">
        <v>249</v>
      </c>
      <c r="D59" s="143" t="s">
        <v>250</v>
      </c>
      <c r="E59" s="142" t="s">
        <v>41</v>
      </c>
      <c r="F59" s="165">
        <v>30</v>
      </c>
      <c r="G59" s="308" t="s">
        <v>361</v>
      </c>
      <c r="H59" s="309"/>
      <c r="I59" s="309"/>
      <c r="J59" s="310"/>
      <c r="K59" s="48"/>
      <c r="M59" s="80"/>
    </row>
    <row r="60" spans="1:13" s="49" customFormat="1" ht="42.75" customHeight="1" x14ac:dyDescent="0.2">
      <c r="A60" s="110" t="s">
        <v>290</v>
      </c>
      <c r="B60" s="142" t="s">
        <v>133</v>
      </c>
      <c r="C60" s="134" t="s">
        <v>108</v>
      </c>
      <c r="D60" s="143" t="s">
        <v>251</v>
      </c>
      <c r="E60" s="142" t="s">
        <v>52</v>
      </c>
      <c r="F60" s="165">
        <v>3</v>
      </c>
      <c r="G60" s="308">
        <v>3</v>
      </c>
      <c r="H60" s="309"/>
      <c r="I60" s="309"/>
      <c r="J60" s="310"/>
      <c r="K60" s="48"/>
      <c r="M60" s="80"/>
    </row>
    <row r="61" spans="1:13" s="49" customFormat="1" ht="38.25" x14ac:dyDescent="0.2">
      <c r="A61" s="110" t="s">
        <v>291</v>
      </c>
      <c r="B61" s="142" t="s">
        <v>133</v>
      </c>
      <c r="C61" s="134" t="s">
        <v>110</v>
      </c>
      <c r="D61" s="143" t="s">
        <v>252</v>
      </c>
      <c r="E61" s="142" t="s">
        <v>52</v>
      </c>
      <c r="F61" s="165">
        <v>1</v>
      </c>
      <c r="G61" s="309">
        <v>1</v>
      </c>
      <c r="H61" s="309"/>
      <c r="I61" s="309"/>
      <c r="J61" s="310"/>
      <c r="K61" s="48"/>
      <c r="M61" s="80"/>
    </row>
    <row r="62" spans="1:13" s="49" customFormat="1" ht="38.25" x14ac:dyDescent="0.2">
      <c r="A62" s="110" t="s">
        <v>292</v>
      </c>
      <c r="B62" s="142" t="s">
        <v>116</v>
      </c>
      <c r="C62" s="111" t="s">
        <v>253</v>
      </c>
      <c r="D62" s="143" t="s">
        <v>254</v>
      </c>
      <c r="E62" s="142" t="s">
        <v>52</v>
      </c>
      <c r="F62" s="165">
        <v>3</v>
      </c>
      <c r="G62" s="309">
        <v>3</v>
      </c>
      <c r="H62" s="309"/>
      <c r="I62" s="309"/>
      <c r="J62" s="310"/>
      <c r="K62" s="48"/>
      <c r="M62" s="80"/>
    </row>
    <row r="63" spans="1:13" s="49" customFormat="1" x14ac:dyDescent="0.2">
      <c r="A63" s="156">
        <v>10</v>
      </c>
      <c r="B63" s="151"/>
      <c r="C63" s="124"/>
      <c r="D63" s="175" t="s">
        <v>49</v>
      </c>
      <c r="E63" s="151"/>
      <c r="F63" s="164"/>
      <c r="G63" s="311"/>
      <c r="H63" s="312"/>
      <c r="I63" s="312"/>
      <c r="J63" s="313"/>
      <c r="K63" s="48"/>
      <c r="M63" s="80"/>
    </row>
    <row r="64" spans="1:13" s="49" customFormat="1" ht="63.75" x14ac:dyDescent="0.2">
      <c r="A64" s="110" t="s">
        <v>293</v>
      </c>
      <c r="B64" s="142" t="s">
        <v>116</v>
      </c>
      <c r="C64" s="111" t="s">
        <v>132</v>
      </c>
      <c r="D64" s="143" t="s">
        <v>200</v>
      </c>
      <c r="E64" s="142" t="s">
        <v>41</v>
      </c>
      <c r="F64" s="165">
        <v>111.31</v>
      </c>
      <c r="G64" s="308" t="s">
        <v>362</v>
      </c>
      <c r="H64" s="309"/>
      <c r="I64" s="309"/>
      <c r="J64" s="310"/>
      <c r="K64" s="48"/>
      <c r="M64" s="80"/>
    </row>
    <row r="65" spans="1:13" s="49" customFormat="1" ht="38.25" x14ac:dyDescent="0.2">
      <c r="A65" s="110" t="s">
        <v>294</v>
      </c>
      <c r="B65" s="142" t="s">
        <v>116</v>
      </c>
      <c r="C65" s="111" t="s">
        <v>139</v>
      </c>
      <c r="D65" s="143" t="s">
        <v>138</v>
      </c>
      <c r="E65" s="142" t="s">
        <v>52</v>
      </c>
      <c r="F65" s="165">
        <v>1</v>
      </c>
      <c r="G65" s="308">
        <v>1</v>
      </c>
      <c r="H65" s="308"/>
      <c r="I65" s="308"/>
      <c r="J65" s="329"/>
      <c r="K65" s="48"/>
      <c r="M65" s="80"/>
    </row>
    <row r="66" spans="1:13" s="49" customFormat="1" x14ac:dyDescent="0.2">
      <c r="A66" s="156">
        <v>11</v>
      </c>
      <c r="B66" s="151"/>
      <c r="C66" s="124"/>
      <c r="D66" s="175" t="s">
        <v>51</v>
      </c>
      <c r="E66" s="151"/>
      <c r="F66" s="164"/>
      <c r="G66" s="311"/>
      <c r="H66" s="312"/>
      <c r="I66" s="312"/>
      <c r="J66" s="313"/>
      <c r="K66" s="48"/>
      <c r="M66" s="80"/>
    </row>
    <row r="67" spans="1:13" s="49" customFormat="1" ht="51" x14ac:dyDescent="0.2">
      <c r="A67" s="110" t="s">
        <v>180</v>
      </c>
      <c r="B67" s="142" t="s">
        <v>116</v>
      </c>
      <c r="C67" s="142" t="s">
        <v>192</v>
      </c>
      <c r="D67" s="143" t="s">
        <v>193</v>
      </c>
      <c r="E67" s="142" t="s">
        <v>52</v>
      </c>
      <c r="F67" s="165">
        <v>6</v>
      </c>
      <c r="G67" s="309">
        <v>6</v>
      </c>
      <c r="H67" s="309"/>
      <c r="I67" s="309"/>
      <c r="J67" s="310"/>
      <c r="K67" s="48"/>
      <c r="M67" s="80"/>
    </row>
    <row r="68" spans="1:13" s="49" customFormat="1" ht="30" customHeight="1" x14ac:dyDescent="0.2">
      <c r="A68" s="110" t="s">
        <v>295</v>
      </c>
      <c r="B68" s="142" t="s">
        <v>116</v>
      </c>
      <c r="C68" s="145" t="s">
        <v>194</v>
      </c>
      <c r="D68" s="146" t="s">
        <v>195</v>
      </c>
      <c r="E68" s="142" t="s">
        <v>41</v>
      </c>
      <c r="F68" s="165">
        <v>12.75</v>
      </c>
      <c r="G68" s="308" t="s">
        <v>369</v>
      </c>
      <c r="H68" s="309"/>
      <c r="I68" s="309"/>
      <c r="J68" s="310"/>
      <c r="K68" s="48"/>
      <c r="M68" s="80"/>
    </row>
    <row r="69" spans="1:13" s="49" customFormat="1" ht="25.5" x14ac:dyDescent="0.2">
      <c r="A69" s="110" t="s">
        <v>184</v>
      </c>
      <c r="B69" s="142" t="s">
        <v>116</v>
      </c>
      <c r="C69" s="142" t="s">
        <v>239</v>
      </c>
      <c r="D69" s="143" t="s">
        <v>240</v>
      </c>
      <c r="E69" s="142" t="s">
        <v>41</v>
      </c>
      <c r="F69" s="165">
        <v>12.75</v>
      </c>
      <c r="G69" s="308" t="s">
        <v>369</v>
      </c>
      <c r="H69" s="309"/>
      <c r="I69" s="309"/>
      <c r="J69" s="310"/>
      <c r="K69" s="48"/>
      <c r="M69" s="80"/>
    </row>
    <row r="70" spans="1:13" s="49" customFormat="1" x14ac:dyDescent="0.2">
      <c r="A70" s="156">
        <v>12</v>
      </c>
      <c r="B70" s="151"/>
      <c r="C70" s="124"/>
      <c r="D70" s="175" t="s">
        <v>53</v>
      </c>
      <c r="E70" s="151"/>
      <c r="F70" s="164"/>
      <c r="G70" s="311"/>
      <c r="H70" s="312"/>
      <c r="I70" s="312"/>
      <c r="J70" s="313"/>
      <c r="K70" s="48"/>
      <c r="M70" s="80"/>
    </row>
    <row r="71" spans="1:13" s="49" customFormat="1" ht="38.25" x14ac:dyDescent="0.2">
      <c r="A71" s="110" t="s">
        <v>185</v>
      </c>
      <c r="B71" s="142" t="s">
        <v>116</v>
      </c>
      <c r="C71" s="142" t="s">
        <v>241</v>
      </c>
      <c r="D71" s="143" t="s">
        <v>242</v>
      </c>
      <c r="E71" s="142" t="s">
        <v>42</v>
      </c>
      <c r="F71" s="165">
        <v>97.59</v>
      </c>
      <c r="G71" s="308" t="s">
        <v>363</v>
      </c>
      <c r="H71" s="309"/>
      <c r="I71" s="309"/>
      <c r="J71" s="310"/>
      <c r="K71" s="48"/>
      <c r="M71" s="80"/>
    </row>
    <row r="72" spans="1:13" s="49" customFormat="1" x14ac:dyDescent="0.2">
      <c r="A72" s="156">
        <v>13</v>
      </c>
      <c r="B72" s="151"/>
      <c r="C72" s="124"/>
      <c r="D72" s="175" t="s">
        <v>181</v>
      </c>
      <c r="E72" s="151"/>
      <c r="F72" s="164"/>
      <c r="G72" s="311"/>
      <c r="H72" s="312"/>
      <c r="I72" s="312"/>
      <c r="J72" s="313"/>
      <c r="K72" s="48"/>
      <c r="M72" s="80"/>
    </row>
    <row r="73" spans="1:13" s="49" customFormat="1" x14ac:dyDescent="0.2">
      <c r="A73" s="110" t="s">
        <v>296</v>
      </c>
      <c r="B73" s="142" t="s">
        <v>133</v>
      </c>
      <c r="C73" s="111" t="s">
        <v>111</v>
      </c>
      <c r="D73" s="176" t="s">
        <v>158</v>
      </c>
      <c r="E73" s="142" t="s">
        <v>52</v>
      </c>
      <c r="F73" s="165">
        <v>2</v>
      </c>
      <c r="G73" s="309">
        <v>2</v>
      </c>
      <c r="H73" s="309"/>
      <c r="I73" s="309"/>
      <c r="J73" s="310"/>
      <c r="K73" s="48"/>
      <c r="M73" s="80"/>
    </row>
    <row r="74" spans="1:13" s="49" customFormat="1" ht="15.75" customHeight="1" x14ac:dyDescent="0.2">
      <c r="A74" s="110" t="s">
        <v>297</v>
      </c>
      <c r="B74" s="142" t="s">
        <v>133</v>
      </c>
      <c r="C74" s="111" t="s">
        <v>112</v>
      </c>
      <c r="D74" s="176" t="s">
        <v>141</v>
      </c>
      <c r="E74" s="142" t="s">
        <v>52</v>
      </c>
      <c r="F74" s="165">
        <v>1</v>
      </c>
      <c r="G74" s="309">
        <v>1</v>
      </c>
      <c r="H74" s="309"/>
      <c r="I74" s="309"/>
      <c r="J74" s="310"/>
      <c r="K74" s="48"/>
      <c r="M74" s="80"/>
    </row>
    <row r="75" spans="1:13" s="49" customFormat="1" x14ac:dyDescent="0.2">
      <c r="A75" s="110" t="s">
        <v>298</v>
      </c>
      <c r="B75" s="142" t="s">
        <v>133</v>
      </c>
      <c r="C75" s="111" t="s">
        <v>113</v>
      </c>
      <c r="D75" s="176" t="s">
        <v>151</v>
      </c>
      <c r="E75" s="142" t="s">
        <v>52</v>
      </c>
      <c r="F75" s="165">
        <v>2</v>
      </c>
      <c r="G75" s="309">
        <v>2</v>
      </c>
      <c r="H75" s="309"/>
      <c r="I75" s="309"/>
      <c r="J75" s="310"/>
      <c r="K75" s="48"/>
      <c r="M75" s="80"/>
    </row>
    <row r="76" spans="1:13" s="49" customFormat="1" x14ac:dyDescent="0.2">
      <c r="A76" s="110" t="s">
        <v>299</v>
      </c>
      <c r="B76" s="142" t="s">
        <v>133</v>
      </c>
      <c r="C76" s="111" t="s">
        <v>114</v>
      </c>
      <c r="D76" s="143" t="s">
        <v>190</v>
      </c>
      <c r="E76" s="142" t="s">
        <v>52</v>
      </c>
      <c r="F76" s="165">
        <v>1</v>
      </c>
      <c r="G76" s="309">
        <v>1</v>
      </c>
      <c r="H76" s="309"/>
      <c r="I76" s="309"/>
      <c r="J76" s="310"/>
      <c r="K76" s="48"/>
      <c r="M76" s="80"/>
    </row>
    <row r="77" spans="1:13" s="49" customFormat="1" x14ac:dyDescent="0.2">
      <c r="A77" s="110" t="s">
        <v>300</v>
      </c>
      <c r="B77" s="142" t="s">
        <v>133</v>
      </c>
      <c r="C77" s="111" t="s">
        <v>171</v>
      </c>
      <c r="D77" s="143" t="s">
        <v>191</v>
      </c>
      <c r="E77" s="142" t="s">
        <v>52</v>
      </c>
      <c r="F77" s="165">
        <v>1</v>
      </c>
      <c r="G77" s="309">
        <v>1</v>
      </c>
      <c r="H77" s="309"/>
      <c r="I77" s="309"/>
      <c r="J77" s="310"/>
      <c r="K77" s="48"/>
      <c r="M77" s="80"/>
    </row>
    <row r="78" spans="1:13" s="49" customFormat="1" x14ac:dyDescent="0.2">
      <c r="A78" s="110" t="s">
        <v>301</v>
      </c>
      <c r="B78" s="142" t="s">
        <v>133</v>
      </c>
      <c r="C78" s="111" t="s">
        <v>172</v>
      </c>
      <c r="D78" s="176" t="s">
        <v>142</v>
      </c>
      <c r="E78" s="142" t="s">
        <v>52</v>
      </c>
      <c r="F78" s="165">
        <v>1</v>
      </c>
      <c r="G78" s="308">
        <v>1</v>
      </c>
      <c r="H78" s="309"/>
      <c r="I78" s="309"/>
      <c r="J78" s="310"/>
      <c r="K78" s="48"/>
      <c r="M78" s="80"/>
    </row>
    <row r="79" spans="1:13" x14ac:dyDescent="0.2">
      <c r="A79" s="110" t="s">
        <v>302</v>
      </c>
      <c r="B79" s="142" t="s">
        <v>133</v>
      </c>
      <c r="C79" s="111" t="s">
        <v>214</v>
      </c>
      <c r="D79" s="143" t="s">
        <v>159</v>
      </c>
      <c r="E79" s="142" t="s">
        <v>52</v>
      </c>
      <c r="F79" s="165">
        <v>3</v>
      </c>
      <c r="G79" s="308">
        <v>3</v>
      </c>
      <c r="H79" s="309"/>
      <c r="I79" s="309"/>
      <c r="J79" s="310"/>
    </row>
    <row r="80" spans="1:13" s="49" customFormat="1" x14ac:dyDescent="0.2">
      <c r="A80" s="156">
        <v>14</v>
      </c>
      <c r="B80" s="151"/>
      <c r="C80" s="124"/>
      <c r="D80" s="175" t="s">
        <v>234</v>
      </c>
      <c r="E80" s="151"/>
      <c r="F80" s="164"/>
      <c r="G80" s="311"/>
      <c r="H80" s="312"/>
      <c r="I80" s="312"/>
      <c r="J80" s="313"/>
      <c r="K80" s="48"/>
      <c r="M80" s="80"/>
    </row>
    <row r="81" spans="1:13" ht="76.5" x14ac:dyDescent="0.2">
      <c r="A81" s="110" t="s">
        <v>303</v>
      </c>
      <c r="B81" s="142" t="s">
        <v>116</v>
      </c>
      <c r="C81" s="144" t="s">
        <v>307</v>
      </c>
      <c r="D81" s="143" t="s">
        <v>308</v>
      </c>
      <c r="E81" s="142" t="s">
        <v>52</v>
      </c>
      <c r="F81" s="165">
        <v>1</v>
      </c>
      <c r="G81" s="317">
        <v>1</v>
      </c>
      <c r="H81" s="318"/>
      <c r="I81" s="318"/>
      <c r="J81" s="319"/>
    </row>
    <row r="82" spans="1:13" ht="76.5" x14ac:dyDescent="0.2">
      <c r="A82" s="110" t="s">
        <v>304</v>
      </c>
      <c r="B82" s="142" t="s">
        <v>116</v>
      </c>
      <c r="C82" s="142" t="s">
        <v>309</v>
      </c>
      <c r="D82" s="143" t="s">
        <v>310</v>
      </c>
      <c r="E82" s="142" t="s">
        <v>52</v>
      </c>
      <c r="F82" s="165">
        <v>1</v>
      </c>
      <c r="G82" s="317">
        <v>1</v>
      </c>
      <c r="H82" s="318"/>
      <c r="I82" s="318"/>
      <c r="J82" s="319"/>
    </row>
    <row r="83" spans="1:13" ht="76.5" x14ac:dyDescent="0.2">
      <c r="A83" s="110" t="s">
        <v>305</v>
      </c>
      <c r="B83" s="142" t="s">
        <v>116</v>
      </c>
      <c r="C83" s="142" t="s">
        <v>311</v>
      </c>
      <c r="D83" s="143" t="s">
        <v>312</v>
      </c>
      <c r="E83" s="142" t="s">
        <v>52</v>
      </c>
      <c r="F83" s="165">
        <v>1</v>
      </c>
      <c r="G83" s="317">
        <v>1</v>
      </c>
      <c r="H83" s="318"/>
      <c r="I83" s="318"/>
      <c r="J83" s="319"/>
    </row>
    <row r="84" spans="1:13" ht="76.5" x14ac:dyDescent="0.2">
      <c r="A84" s="110" t="s">
        <v>306</v>
      </c>
      <c r="B84" s="142" t="s">
        <v>116</v>
      </c>
      <c r="C84" s="147" t="s">
        <v>314</v>
      </c>
      <c r="D84" s="146" t="s">
        <v>313</v>
      </c>
      <c r="E84" s="142" t="s">
        <v>52</v>
      </c>
      <c r="F84" s="165">
        <v>1</v>
      </c>
      <c r="G84" s="317">
        <v>1</v>
      </c>
      <c r="H84" s="318"/>
      <c r="I84" s="318"/>
      <c r="J84" s="319"/>
    </row>
    <row r="85" spans="1:13" s="49" customFormat="1" x14ac:dyDescent="0.2">
      <c r="A85" s="156">
        <v>15</v>
      </c>
      <c r="B85" s="151"/>
      <c r="C85" s="124"/>
      <c r="D85" s="175" t="s">
        <v>54</v>
      </c>
      <c r="E85" s="151"/>
      <c r="F85" s="164"/>
      <c r="G85" s="311"/>
      <c r="H85" s="312"/>
      <c r="I85" s="312"/>
      <c r="J85" s="313"/>
      <c r="K85" s="48"/>
      <c r="M85" s="80"/>
    </row>
    <row r="86" spans="1:13" ht="15" x14ac:dyDescent="0.2">
      <c r="A86" s="110" t="s">
        <v>185</v>
      </c>
      <c r="B86" s="142" t="s">
        <v>133</v>
      </c>
      <c r="C86" s="111" t="s">
        <v>218</v>
      </c>
      <c r="D86" s="244" t="s">
        <v>375</v>
      </c>
      <c r="E86" s="112" t="s">
        <v>42</v>
      </c>
      <c r="F86" s="172">
        <v>469.05</v>
      </c>
      <c r="G86" s="337" t="s">
        <v>339</v>
      </c>
      <c r="H86" s="318"/>
      <c r="I86" s="318"/>
      <c r="J86" s="319"/>
    </row>
    <row r="87" spans="1:13" ht="76.5" customHeight="1" x14ac:dyDescent="0.2">
      <c r="A87" s="4"/>
      <c r="B87" s="53"/>
      <c r="C87" s="85"/>
      <c r="D87" s="198"/>
      <c r="E87" s="5"/>
      <c r="F87" s="6"/>
      <c r="G87" s="258"/>
      <c r="H87" s="259"/>
      <c r="I87" s="260"/>
      <c r="J87" s="193"/>
    </row>
    <row r="88" spans="1:13" x14ac:dyDescent="0.2">
      <c r="A88" s="183"/>
      <c r="B88" s="53"/>
      <c r="C88" s="246"/>
      <c r="D88" s="261" t="str">
        <f>'Planilha Orçamentária'!D91</f>
        <v>Eng. Bruno Dias</v>
      </c>
      <c r="E88" s="37"/>
      <c r="F88" s="333" t="s">
        <v>25</v>
      </c>
      <c r="G88" s="333"/>
      <c r="H88" s="333"/>
      <c r="I88" s="85"/>
      <c r="J88" s="193"/>
    </row>
    <row r="89" spans="1:13" x14ac:dyDescent="0.2">
      <c r="A89" s="183"/>
      <c r="B89" s="53"/>
      <c r="C89" s="85"/>
      <c r="D89" s="261" t="str">
        <f>'Planilha Orçamentária'!D92</f>
        <v>CREA: RJ 2019109261</v>
      </c>
      <c r="E89" s="37"/>
      <c r="F89" s="336" t="s">
        <v>26</v>
      </c>
      <c r="G89" s="336"/>
      <c r="H89" s="336"/>
      <c r="I89" s="85"/>
      <c r="J89" s="193"/>
    </row>
    <row r="90" spans="1:13" ht="48" customHeight="1" x14ac:dyDescent="0.2">
      <c r="A90" s="320" t="s">
        <v>109</v>
      </c>
      <c r="B90" s="321"/>
      <c r="C90" s="321"/>
      <c r="D90" s="321"/>
      <c r="E90" s="321"/>
      <c r="F90" s="321"/>
      <c r="G90" s="321"/>
      <c r="H90" s="321"/>
      <c r="I90" s="321"/>
      <c r="J90" s="322"/>
    </row>
    <row r="91" spans="1:13" ht="13.5" thickBot="1" x14ac:dyDescent="0.25">
      <c r="A91" s="262"/>
      <c r="B91" s="101"/>
      <c r="C91" s="263"/>
      <c r="D91" s="263"/>
      <c r="E91" s="263"/>
      <c r="F91" s="263"/>
      <c r="G91" s="263"/>
      <c r="H91" s="263"/>
      <c r="I91" s="263"/>
      <c r="J91" s="264"/>
    </row>
  </sheetData>
  <mergeCells count="92">
    <mergeCell ref="G45:J45"/>
    <mergeCell ref="G21:J21"/>
    <mergeCell ref="G31:J31"/>
    <mergeCell ref="G40:J40"/>
    <mergeCell ref="G41:J41"/>
    <mergeCell ref="G30:J30"/>
    <mergeCell ref="G35:J35"/>
    <mergeCell ref="G22:J22"/>
    <mergeCell ref="G23:J23"/>
    <mergeCell ref="A1:B1"/>
    <mergeCell ref="D1:J1"/>
    <mergeCell ref="A2:J2"/>
    <mergeCell ref="A3:J3"/>
    <mergeCell ref="A5:F5"/>
    <mergeCell ref="A6:E6"/>
    <mergeCell ref="F6:J6"/>
    <mergeCell ref="A7:E7"/>
    <mergeCell ref="F7:F8"/>
    <mergeCell ref="G7:G8"/>
    <mergeCell ref="A8:E8"/>
    <mergeCell ref="F89:H89"/>
    <mergeCell ref="G48:J48"/>
    <mergeCell ref="G50:J50"/>
    <mergeCell ref="G55:J55"/>
    <mergeCell ref="G61:J61"/>
    <mergeCell ref="G62:J62"/>
    <mergeCell ref="G67:J67"/>
    <mergeCell ref="G68:J68"/>
    <mergeCell ref="G70:J70"/>
    <mergeCell ref="G58:J58"/>
    <mergeCell ref="G60:J60"/>
    <mergeCell ref="G54:J54"/>
    <mergeCell ref="G76:J76"/>
    <mergeCell ref="G74:J74"/>
    <mergeCell ref="G52:J52"/>
    <mergeCell ref="G86:J86"/>
    <mergeCell ref="F88:H88"/>
    <mergeCell ref="G47:J47"/>
    <mergeCell ref="G10:J10"/>
    <mergeCell ref="G25:J25"/>
    <mergeCell ref="G11:J11"/>
    <mergeCell ref="G14:J14"/>
    <mergeCell ref="G42:J42"/>
    <mergeCell ref="G27:J27"/>
    <mergeCell ref="G28:J28"/>
    <mergeCell ref="G32:J32"/>
    <mergeCell ref="G44:J44"/>
    <mergeCell ref="G49:J49"/>
    <mergeCell ref="G39:J39"/>
    <mergeCell ref="G46:J46"/>
    <mergeCell ref="G73:J73"/>
    <mergeCell ref="G57:J57"/>
    <mergeCell ref="G19:J19"/>
    <mergeCell ref="G43:J43"/>
    <mergeCell ref="G37:J37"/>
    <mergeCell ref="G16:J16"/>
    <mergeCell ref="A9:J9"/>
    <mergeCell ref="G17:J17"/>
    <mergeCell ref="G18:J18"/>
    <mergeCell ref="G20:J20"/>
    <mergeCell ref="G83:J83"/>
    <mergeCell ref="G84:J84"/>
    <mergeCell ref="G85:J85"/>
    <mergeCell ref="A90:J90"/>
    <mergeCell ref="G12:J12"/>
    <mergeCell ref="G33:J33"/>
    <mergeCell ref="G34:J34"/>
    <mergeCell ref="G36:J36"/>
    <mergeCell ref="G77:J77"/>
    <mergeCell ref="G78:J78"/>
    <mergeCell ref="G26:J26"/>
    <mergeCell ref="G29:J29"/>
    <mergeCell ref="G24:J24"/>
    <mergeCell ref="G75:J75"/>
    <mergeCell ref="G13:J13"/>
    <mergeCell ref="G15:J15"/>
    <mergeCell ref="G79:J79"/>
    <mergeCell ref="G80:J80"/>
    <mergeCell ref="G38:J38"/>
    <mergeCell ref="G81:J81"/>
    <mergeCell ref="G82:J82"/>
    <mergeCell ref="G59:J59"/>
    <mergeCell ref="G56:J56"/>
    <mergeCell ref="G71:J71"/>
    <mergeCell ref="G72:J72"/>
    <mergeCell ref="G69:J69"/>
    <mergeCell ref="G63:J63"/>
    <mergeCell ref="G64:J64"/>
    <mergeCell ref="G53:J53"/>
    <mergeCell ref="G51:J51"/>
    <mergeCell ref="G65:J65"/>
    <mergeCell ref="G66:J66"/>
  </mergeCells>
  <phoneticPr fontId="2" type="noConversion"/>
  <printOptions horizontalCentered="1"/>
  <pageMargins left="0" right="0" top="0" bottom="0" header="0" footer="0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"/>
  <sheetViews>
    <sheetView showGridLines="0" showZeros="0" topLeftCell="A116" zoomScaleNormal="100" zoomScaleSheetLayoutView="100" workbookViewId="0">
      <selection activeCell="H174" sqref="H174"/>
    </sheetView>
  </sheetViews>
  <sheetFormatPr defaultRowHeight="12.75" x14ac:dyDescent="0.2"/>
  <cols>
    <col min="1" max="1" width="12.28515625" style="42" customWidth="1"/>
    <col min="2" max="2" width="15.7109375" style="56" customWidth="1"/>
    <col min="3" max="3" width="14" style="42" customWidth="1"/>
    <col min="4" max="4" width="6.28515625" style="42" customWidth="1"/>
    <col min="5" max="5" width="9.140625" style="42"/>
    <col min="6" max="10" width="12.28515625" style="42" customWidth="1"/>
    <col min="11" max="11" width="10.140625" style="47" customWidth="1"/>
    <col min="12" max="16384" width="9.140625" style="42"/>
  </cols>
  <sheetData>
    <row r="1" spans="1:11" ht="80.099999999999994" customHeight="1" thickBot="1" x14ac:dyDescent="0.25">
      <c r="A1" s="349"/>
      <c r="B1" s="350"/>
      <c r="C1" s="46"/>
      <c r="D1" s="280"/>
      <c r="E1" s="280"/>
      <c r="F1" s="280"/>
      <c r="G1" s="280"/>
      <c r="H1" s="280"/>
      <c r="I1" s="280"/>
      <c r="J1" s="281"/>
    </row>
    <row r="2" spans="1:11" ht="3.75" customHeight="1" thickBot="1" x14ac:dyDescent="0.25">
      <c r="A2" s="295"/>
      <c r="B2" s="295"/>
      <c r="C2" s="295"/>
      <c r="D2" s="295"/>
      <c r="E2" s="295"/>
      <c r="F2" s="295"/>
      <c r="G2" s="295"/>
      <c r="H2" s="295"/>
      <c r="I2" s="295"/>
      <c r="J2" s="295"/>
    </row>
    <row r="3" spans="1:11" ht="20.100000000000001" customHeight="1" thickBot="1" x14ac:dyDescent="0.25">
      <c r="A3" s="274" t="s">
        <v>90</v>
      </c>
      <c r="B3" s="275"/>
      <c r="C3" s="275"/>
      <c r="D3" s="275"/>
      <c r="E3" s="275"/>
      <c r="F3" s="275"/>
      <c r="G3" s="275"/>
      <c r="H3" s="275"/>
      <c r="I3" s="275"/>
      <c r="J3" s="276"/>
    </row>
    <row r="4" spans="1:11" ht="3.75" customHeight="1" thickBot="1" x14ac:dyDescent="0.25">
      <c r="A4" s="2"/>
      <c r="B4" s="17"/>
      <c r="C4" s="2"/>
      <c r="D4" s="2"/>
      <c r="E4" s="2"/>
      <c r="F4" s="2"/>
      <c r="G4" s="28"/>
      <c r="H4" s="28"/>
      <c r="I4" s="28"/>
      <c r="J4" s="28"/>
    </row>
    <row r="5" spans="1:11" ht="33" customHeight="1" x14ac:dyDescent="0.2">
      <c r="A5" s="397" t="str">
        <f>'Planilha Orçamentária'!A5:F5</f>
        <v>OBRA: Revitalização de uma praça, com quadra, academia de ginástica e parque infantil, sendo a área total de 469,05m²</v>
      </c>
      <c r="B5" s="398"/>
      <c r="C5" s="398"/>
      <c r="D5" s="398"/>
      <c r="E5" s="398"/>
      <c r="F5" s="399"/>
      <c r="G5" s="29" t="s">
        <v>46</v>
      </c>
      <c r="H5" s="23">
        <f>'Planilha Orçamentária'!H5</f>
        <v>44057</v>
      </c>
      <c r="I5" s="30"/>
      <c r="J5" s="31"/>
    </row>
    <row r="6" spans="1:11" ht="41.25" customHeight="1" x14ac:dyDescent="0.2">
      <c r="A6" s="391" t="str">
        <f>'Planilha Orçamentária'!A6:E6</f>
        <v xml:space="preserve">Local: Entre a Rua Maria Conçeição Sabino e a Rua Ataúfo Alves, Bairro São Pedro II - Muriaé - MG
</v>
      </c>
      <c r="B6" s="392"/>
      <c r="C6" s="392"/>
      <c r="D6" s="392"/>
      <c r="E6" s="393"/>
      <c r="F6" s="394" t="s">
        <v>10</v>
      </c>
      <c r="G6" s="395"/>
      <c r="H6" s="395"/>
      <c r="I6" s="395"/>
      <c r="J6" s="396"/>
    </row>
    <row r="7" spans="1:11" ht="28.5" customHeight="1" x14ac:dyDescent="0.2">
      <c r="A7" s="391" t="str">
        <f>'Planilha Orçamentária'!A7:E7</f>
        <v xml:space="preserve">REFERÊNCIA: SETOP JANEIRO/2020 - SINAPI JUNHO/2020 </v>
      </c>
      <c r="B7" s="392"/>
      <c r="C7" s="392"/>
      <c r="D7" s="392"/>
      <c r="E7" s="393"/>
      <c r="F7" s="306" t="s">
        <v>8</v>
      </c>
      <c r="G7" s="400" t="s">
        <v>6</v>
      </c>
      <c r="H7" s="32" t="s">
        <v>12</v>
      </c>
      <c r="I7" s="32"/>
      <c r="J7" s="33" t="s">
        <v>7</v>
      </c>
    </row>
    <row r="8" spans="1:11" ht="20.100000000000001" customHeight="1" thickBot="1" x14ac:dyDescent="0.25">
      <c r="A8" s="288" t="str">
        <f>'Planilha Orçamentária'!A8:E8</f>
        <v>PRAZO DE EXECUÇÃO: 90 dias</v>
      </c>
      <c r="B8" s="289"/>
      <c r="C8" s="289"/>
      <c r="D8" s="289"/>
      <c r="E8" s="290"/>
      <c r="F8" s="307"/>
      <c r="G8" s="401"/>
      <c r="H8" s="34" t="s">
        <v>29</v>
      </c>
      <c r="I8" s="34"/>
      <c r="J8" s="35">
        <f>'Planilha Orçamentária'!J8</f>
        <v>0.25590000000000002</v>
      </c>
    </row>
    <row r="9" spans="1:11" s="49" customFormat="1" ht="3.75" customHeight="1" thickBot="1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48"/>
    </row>
    <row r="10" spans="1:11" s="154" customFormat="1" ht="14.25" x14ac:dyDescent="0.2">
      <c r="A10" s="360" t="s">
        <v>91</v>
      </c>
      <c r="B10" s="361"/>
      <c r="C10" s="361"/>
      <c r="D10" s="361"/>
      <c r="E10" s="361"/>
      <c r="F10" s="361"/>
      <c r="G10" s="361"/>
      <c r="H10" s="361"/>
      <c r="I10" s="361"/>
      <c r="J10" s="362"/>
      <c r="K10" s="204"/>
    </row>
    <row r="11" spans="1:11" s="154" customFormat="1" ht="15" x14ac:dyDescent="0.2">
      <c r="A11" s="369" t="s">
        <v>332</v>
      </c>
      <c r="B11" s="370"/>
      <c r="C11" s="370"/>
      <c r="D11" s="370"/>
      <c r="E11" s="370"/>
      <c r="F11" s="370"/>
      <c r="G11" s="370"/>
      <c r="H11" s="370"/>
      <c r="I11" s="370"/>
      <c r="J11" s="371"/>
      <c r="K11" s="204"/>
    </row>
    <row r="12" spans="1:11" s="154" customFormat="1" ht="15" x14ac:dyDescent="0.25">
      <c r="A12" s="372" t="s">
        <v>104</v>
      </c>
      <c r="B12" s="373"/>
      <c r="C12" s="373"/>
      <c r="D12" s="373"/>
      <c r="E12" s="373"/>
      <c r="F12" s="373"/>
      <c r="G12" s="373"/>
      <c r="H12" s="373"/>
      <c r="I12" s="373"/>
      <c r="J12" s="374"/>
      <c r="K12" s="204"/>
    </row>
    <row r="13" spans="1:11" s="154" customFormat="1" ht="15" x14ac:dyDescent="0.2">
      <c r="A13" s="132" t="s">
        <v>93</v>
      </c>
      <c r="B13" s="131" t="s">
        <v>92</v>
      </c>
      <c r="C13" s="375" t="s">
        <v>94</v>
      </c>
      <c r="D13" s="375"/>
      <c r="E13" s="375"/>
      <c r="F13" s="375"/>
      <c r="G13" s="131" t="s">
        <v>95</v>
      </c>
      <c r="H13" s="94" t="s">
        <v>96</v>
      </c>
      <c r="I13" s="95" t="s">
        <v>97</v>
      </c>
      <c r="J13" s="205" t="s">
        <v>98</v>
      </c>
      <c r="K13" s="204"/>
    </row>
    <row r="14" spans="1:11" s="154" customFormat="1" ht="15" x14ac:dyDescent="0.2">
      <c r="A14" s="132" t="s">
        <v>99</v>
      </c>
      <c r="B14" s="131">
        <v>88316</v>
      </c>
      <c r="C14" s="376" t="s">
        <v>135</v>
      </c>
      <c r="D14" s="377"/>
      <c r="E14" s="377"/>
      <c r="F14" s="378"/>
      <c r="G14" s="131" t="s">
        <v>115</v>
      </c>
      <c r="H14" s="131">
        <v>1</v>
      </c>
      <c r="I14" s="206">
        <v>13.23</v>
      </c>
      <c r="J14" s="96">
        <f>ROUND(I14*H14,2)</f>
        <v>13.23</v>
      </c>
      <c r="K14" s="204"/>
    </row>
    <row r="15" spans="1:11" s="154" customFormat="1" ht="15" x14ac:dyDescent="0.2">
      <c r="A15" s="364" t="s">
        <v>101</v>
      </c>
      <c r="B15" s="365"/>
      <c r="C15" s="365"/>
      <c r="D15" s="365"/>
      <c r="E15" s="365"/>
      <c r="F15" s="365"/>
      <c r="G15" s="365"/>
      <c r="H15" s="365"/>
      <c r="I15" s="366"/>
      <c r="J15" s="97">
        <f>SUM(J14:J14)</f>
        <v>13.23</v>
      </c>
      <c r="K15" s="204"/>
    </row>
    <row r="16" spans="1:11" s="154" customFormat="1" ht="15" x14ac:dyDescent="0.2">
      <c r="A16" s="357" t="s">
        <v>210</v>
      </c>
      <c r="B16" s="358"/>
      <c r="C16" s="358"/>
      <c r="D16" s="358"/>
      <c r="E16" s="358"/>
      <c r="F16" s="358"/>
      <c r="G16" s="358"/>
      <c r="H16" s="358"/>
      <c r="I16" s="358"/>
      <c r="J16" s="359"/>
      <c r="K16" s="204"/>
    </row>
    <row r="17" spans="1:11" s="154" customFormat="1" ht="15" x14ac:dyDescent="0.2">
      <c r="A17" s="357" t="s">
        <v>144</v>
      </c>
      <c r="B17" s="358"/>
      <c r="C17" s="358"/>
      <c r="D17" s="358"/>
      <c r="E17" s="358"/>
      <c r="F17" s="358"/>
      <c r="G17" s="358"/>
      <c r="H17" s="358"/>
      <c r="I17" s="358"/>
      <c r="J17" s="359"/>
      <c r="K17" s="204"/>
    </row>
    <row r="18" spans="1:11" s="154" customFormat="1" ht="15" x14ac:dyDescent="0.2">
      <c r="A18" s="380"/>
      <c r="B18" s="381"/>
      <c r="C18" s="381"/>
      <c r="D18" s="381"/>
      <c r="E18" s="381"/>
      <c r="F18" s="381"/>
      <c r="G18" s="381"/>
      <c r="H18" s="381"/>
      <c r="I18" s="381"/>
      <c r="J18" s="382"/>
      <c r="K18" s="204"/>
    </row>
    <row r="19" spans="1:11" s="154" customFormat="1" ht="14.25" x14ac:dyDescent="0.2">
      <c r="A19" s="360" t="s">
        <v>103</v>
      </c>
      <c r="B19" s="361"/>
      <c r="C19" s="361"/>
      <c r="D19" s="361"/>
      <c r="E19" s="361"/>
      <c r="F19" s="361"/>
      <c r="G19" s="361"/>
      <c r="H19" s="361"/>
      <c r="I19" s="361"/>
      <c r="J19" s="362"/>
      <c r="K19" s="204"/>
    </row>
    <row r="20" spans="1:11" s="126" customFormat="1" ht="15" x14ac:dyDescent="0.2">
      <c r="A20" s="369" t="s">
        <v>166</v>
      </c>
      <c r="B20" s="370"/>
      <c r="C20" s="370"/>
      <c r="D20" s="370"/>
      <c r="E20" s="370"/>
      <c r="F20" s="370"/>
      <c r="G20" s="370"/>
      <c r="H20" s="370"/>
      <c r="I20" s="370"/>
      <c r="J20" s="371"/>
      <c r="K20" s="207"/>
    </row>
    <row r="21" spans="1:11" s="126" customFormat="1" ht="15" x14ac:dyDescent="0.25">
      <c r="A21" s="372" t="s">
        <v>169</v>
      </c>
      <c r="B21" s="373"/>
      <c r="C21" s="373"/>
      <c r="D21" s="373"/>
      <c r="E21" s="373"/>
      <c r="F21" s="373"/>
      <c r="G21" s="373"/>
      <c r="H21" s="373"/>
      <c r="I21" s="373"/>
      <c r="J21" s="374"/>
      <c r="K21" s="207"/>
    </row>
    <row r="22" spans="1:11" s="126" customFormat="1" ht="15" x14ac:dyDescent="0.2">
      <c r="A22" s="132" t="s">
        <v>93</v>
      </c>
      <c r="B22" s="131" t="s">
        <v>92</v>
      </c>
      <c r="C22" s="375" t="s">
        <v>94</v>
      </c>
      <c r="D22" s="375"/>
      <c r="E22" s="375"/>
      <c r="F22" s="375"/>
      <c r="G22" s="131" t="s">
        <v>95</v>
      </c>
      <c r="H22" s="94" t="s">
        <v>96</v>
      </c>
      <c r="I22" s="95" t="s">
        <v>97</v>
      </c>
      <c r="J22" s="205" t="s">
        <v>98</v>
      </c>
      <c r="K22" s="207"/>
    </row>
    <row r="23" spans="1:11" s="126" customFormat="1" ht="15" x14ac:dyDescent="0.2">
      <c r="A23" s="132" t="s">
        <v>33</v>
      </c>
      <c r="B23" s="131">
        <v>10303</v>
      </c>
      <c r="C23" s="376" t="s">
        <v>167</v>
      </c>
      <c r="D23" s="377"/>
      <c r="E23" s="377"/>
      <c r="F23" s="378"/>
      <c r="G23" s="131" t="s">
        <v>107</v>
      </c>
      <c r="H23" s="94">
        <v>1</v>
      </c>
      <c r="I23" s="95">
        <v>38.25</v>
      </c>
      <c r="J23" s="96">
        <f>ROUND(I23*H23,2)</f>
        <v>38.25</v>
      </c>
      <c r="K23" s="207"/>
    </row>
    <row r="24" spans="1:11" s="126" customFormat="1" ht="15" x14ac:dyDescent="0.2">
      <c r="A24" s="132" t="s">
        <v>99</v>
      </c>
      <c r="B24" s="131">
        <v>88316</v>
      </c>
      <c r="C24" s="376" t="s">
        <v>135</v>
      </c>
      <c r="D24" s="377"/>
      <c r="E24" s="377"/>
      <c r="F24" s="378"/>
      <c r="G24" s="131" t="s">
        <v>100</v>
      </c>
      <c r="H24" s="94">
        <v>0.5</v>
      </c>
      <c r="I24" s="95">
        <v>13.23</v>
      </c>
      <c r="J24" s="96">
        <f>ROUND(I24*H24,2)</f>
        <v>6.62</v>
      </c>
      <c r="K24" s="207"/>
    </row>
    <row r="25" spans="1:11" s="126" customFormat="1" ht="15" x14ac:dyDescent="0.2">
      <c r="A25" s="379" t="s">
        <v>101</v>
      </c>
      <c r="B25" s="375"/>
      <c r="C25" s="375"/>
      <c r="D25" s="375"/>
      <c r="E25" s="375"/>
      <c r="F25" s="375"/>
      <c r="G25" s="375"/>
      <c r="H25" s="375"/>
      <c r="I25" s="375"/>
      <c r="J25" s="97">
        <f>SUM(J23:J24)</f>
        <v>44.87</v>
      </c>
      <c r="K25" s="207"/>
    </row>
    <row r="26" spans="1:11" s="126" customFormat="1" ht="15" x14ac:dyDescent="0.2">
      <c r="A26" s="357" t="s">
        <v>334</v>
      </c>
      <c r="B26" s="358"/>
      <c r="C26" s="358"/>
      <c r="D26" s="358"/>
      <c r="E26" s="358"/>
      <c r="F26" s="358"/>
      <c r="G26" s="358"/>
      <c r="H26" s="358"/>
      <c r="I26" s="358"/>
      <c r="J26" s="359"/>
      <c r="K26" s="207"/>
    </row>
    <row r="27" spans="1:11" s="126" customFormat="1" ht="15" x14ac:dyDescent="0.2">
      <c r="A27" s="357" t="s">
        <v>168</v>
      </c>
      <c r="B27" s="358"/>
      <c r="C27" s="358"/>
      <c r="D27" s="358"/>
      <c r="E27" s="358"/>
      <c r="F27" s="358"/>
      <c r="G27" s="358"/>
      <c r="H27" s="358"/>
      <c r="I27" s="358"/>
      <c r="J27" s="359"/>
      <c r="K27" s="207"/>
    </row>
    <row r="28" spans="1:11" s="126" customFormat="1" ht="15" x14ac:dyDescent="0.2">
      <c r="A28" s="388"/>
      <c r="B28" s="389"/>
      <c r="C28" s="389"/>
      <c r="D28" s="389"/>
      <c r="E28" s="389"/>
      <c r="F28" s="389"/>
      <c r="G28" s="389"/>
      <c r="H28" s="389"/>
      <c r="I28" s="389"/>
      <c r="J28" s="390"/>
      <c r="K28" s="207"/>
    </row>
    <row r="29" spans="1:11" s="126" customFormat="1" ht="14.25" x14ac:dyDescent="0.2">
      <c r="A29" s="360" t="s">
        <v>108</v>
      </c>
      <c r="B29" s="361"/>
      <c r="C29" s="361"/>
      <c r="D29" s="361"/>
      <c r="E29" s="361"/>
      <c r="F29" s="361"/>
      <c r="G29" s="361"/>
      <c r="H29" s="361"/>
      <c r="I29" s="361"/>
      <c r="J29" s="362"/>
      <c r="K29" s="207"/>
    </row>
    <row r="30" spans="1:11" s="126" customFormat="1" ht="36" customHeight="1" x14ac:dyDescent="0.2">
      <c r="A30" s="369" t="s">
        <v>335</v>
      </c>
      <c r="B30" s="370"/>
      <c r="C30" s="370"/>
      <c r="D30" s="370"/>
      <c r="E30" s="370"/>
      <c r="F30" s="370"/>
      <c r="G30" s="370"/>
      <c r="H30" s="370"/>
      <c r="I30" s="370"/>
      <c r="J30" s="371"/>
      <c r="K30" s="207"/>
    </row>
    <row r="31" spans="1:11" s="126" customFormat="1" ht="15" x14ac:dyDescent="0.25">
      <c r="A31" s="372" t="s">
        <v>104</v>
      </c>
      <c r="B31" s="373"/>
      <c r="C31" s="373"/>
      <c r="D31" s="373"/>
      <c r="E31" s="373"/>
      <c r="F31" s="373"/>
      <c r="G31" s="373"/>
      <c r="H31" s="373"/>
      <c r="I31" s="373"/>
      <c r="J31" s="374"/>
      <c r="K31" s="207"/>
    </row>
    <row r="32" spans="1:11" s="126" customFormat="1" ht="14.25" x14ac:dyDescent="0.2">
      <c r="A32" s="135" t="s">
        <v>93</v>
      </c>
      <c r="B32" s="136" t="s">
        <v>92</v>
      </c>
      <c r="C32" s="363" t="s">
        <v>94</v>
      </c>
      <c r="D32" s="363"/>
      <c r="E32" s="363"/>
      <c r="F32" s="363"/>
      <c r="G32" s="136" t="s">
        <v>95</v>
      </c>
      <c r="H32" s="137" t="s">
        <v>96</v>
      </c>
      <c r="I32" s="138" t="s">
        <v>97</v>
      </c>
      <c r="J32" s="139" t="s">
        <v>98</v>
      </c>
      <c r="K32" s="207"/>
    </row>
    <row r="33" spans="1:11" s="126" customFormat="1" ht="59.25" customHeight="1" x14ac:dyDescent="0.2">
      <c r="A33" s="208" t="s">
        <v>99</v>
      </c>
      <c r="B33" s="209">
        <v>83400</v>
      </c>
      <c r="C33" s="386" t="s">
        <v>336</v>
      </c>
      <c r="D33" s="386"/>
      <c r="E33" s="386"/>
      <c r="F33" s="386"/>
      <c r="G33" s="131" t="s">
        <v>11</v>
      </c>
      <c r="H33" s="210">
        <v>1</v>
      </c>
      <c r="I33" s="211">
        <v>85.81</v>
      </c>
      <c r="J33" s="212">
        <f t="shared" ref="J33:J40" si="0">ROUND(I33*H33,2)</f>
        <v>85.81</v>
      </c>
      <c r="K33" s="207"/>
    </row>
    <row r="34" spans="1:11" s="126" customFormat="1" ht="35.25" customHeight="1" x14ac:dyDescent="0.2">
      <c r="A34" s="208" t="s">
        <v>102</v>
      </c>
      <c r="B34" s="209">
        <v>42243</v>
      </c>
      <c r="C34" s="386" t="s">
        <v>318</v>
      </c>
      <c r="D34" s="386"/>
      <c r="E34" s="386"/>
      <c r="F34" s="386"/>
      <c r="G34" s="131" t="s">
        <v>11</v>
      </c>
      <c r="H34" s="210">
        <v>1</v>
      </c>
      <c r="I34" s="211">
        <v>566.79999999999995</v>
      </c>
      <c r="J34" s="212">
        <f t="shared" si="0"/>
        <v>566.79999999999995</v>
      </c>
      <c r="K34" s="207"/>
    </row>
    <row r="35" spans="1:11" s="126" customFormat="1" ht="63.75" customHeight="1" x14ac:dyDescent="0.2">
      <c r="A35" s="208" t="s">
        <v>33</v>
      </c>
      <c r="B35" s="209">
        <v>6827</v>
      </c>
      <c r="C35" s="386" t="s">
        <v>319</v>
      </c>
      <c r="D35" s="386"/>
      <c r="E35" s="386"/>
      <c r="F35" s="386"/>
      <c r="G35" s="131" t="s">
        <v>11</v>
      </c>
      <c r="H35" s="210">
        <v>1</v>
      </c>
      <c r="I35" s="211">
        <v>718.51</v>
      </c>
      <c r="J35" s="212">
        <f t="shared" si="0"/>
        <v>718.51</v>
      </c>
      <c r="K35" s="207"/>
    </row>
    <row r="36" spans="1:11" s="126" customFormat="1" ht="15" x14ac:dyDescent="0.2">
      <c r="A36" s="213" t="s">
        <v>116</v>
      </c>
      <c r="B36" s="214" t="s">
        <v>173</v>
      </c>
      <c r="C36" s="386" t="s">
        <v>320</v>
      </c>
      <c r="D36" s="386"/>
      <c r="E36" s="386"/>
      <c r="F36" s="386"/>
      <c r="G36" s="209" t="s">
        <v>107</v>
      </c>
      <c r="H36" s="210">
        <v>0.6</v>
      </c>
      <c r="I36" s="211">
        <v>44.98</v>
      </c>
      <c r="J36" s="212">
        <f t="shared" si="0"/>
        <v>26.99</v>
      </c>
      <c r="K36" s="207"/>
    </row>
    <row r="37" spans="1:11" s="126" customFormat="1" ht="15" x14ac:dyDescent="0.2">
      <c r="A37" s="213" t="s">
        <v>116</v>
      </c>
      <c r="B37" s="214" t="s">
        <v>321</v>
      </c>
      <c r="C37" s="386" t="s">
        <v>322</v>
      </c>
      <c r="D37" s="386"/>
      <c r="E37" s="386"/>
      <c r="F37" s="386"/>
      <c r="G37" s="209" t="s">
        <v>107</v>
      </c>
      <c r="H37" s="210">
        <v>0.05</v>
      </c>
      <c r="I37" s="211">
        <v>379.95</v>
      </c>
      <c r="J37" s="212">
        <f t="shared" si="0"/>
        <v>19</v>
      </c>
      <c r="K37" s="207"/>
    </row>
    <row r="38" spans="1:11" s="126" customFormat="1" ht="15" x14ac:dyDescent="0.2">
      <c r="A38" s="208" t="s">
        <v>99</v>
      </c>
      <c r="B38" s="215">
        <v>88264</v>
      </c>
      <c r="C38" s="387" t="s">
        <v>323</v>
      </c>
      <c r="D38" s="387"/>
      <c r="E38" s="387"/>
      <c r="F38" s="387"/>
      <c r="G38" s="215" t="s">
        <v>100</v>
      </c>
      <c r="H38" s="216">
        <v>1</v>
      </c>
      <c r="I38" s="206">
        <v>18.64</v>
      </c>
      <c r="J38" s="217">
        <f t="shared" si="0"/>
        <v>18.64</v>
      </c>
      <c r="K38" s="207"/>
    </row>
    <row r="39" spans="1:11" s="126" customFormat="1" ht="15" x14ac:dyDescent="0.2">
      <c r="A39" s="208" t="s">
        <v>99</v>
      </c>
      <c r="B39" s="215">
        <v>88309</v>
      </c>
      <c r="C39" s="387" t="s">
        <v>324</v>
      </c>
      <c r="D39" s="387"/>
      <c r="E39" s="387"/>
      <c r="F39" s="387"/>
      <c r="G39" s="215" t="s">
        <v>100</v>
      </c>
      <c r="H39" s="216">
        <v>3</v>
      </c>
      <c r="I39" s="206">
        <v>18.46</v>
      </c>
      <c r="J39" s="217">
        <f t="shared" si="0"/>
        <v>55.38</v>
      </c>
      <c r="K39" s="207"/>
    </row>
    <row r="40" spans="1:11" s="126" customFormat="1" ht="15" x14ac:dyDescent="0.2">
      <c r="A40" s="208" t="s">
        <v>99</v>
      </c>
      <c r="B40" s="215">
        <v>88316</v>
      </c>
      <c r="C40" s="387" t="s">
        <v>135</v>
      </c>
      <c r="D40" s="387"/>
      <c r="E40" s="387"/>
      <c r="F40" s="387"/>
      <c r="G40" s="215" t="s">
        <v>100</v>
      </c>
      <c r="H40" s="216">
        <v>3</v>
      </c>
      <c r="I40" s="206">
        <v>13.23</v>
      </c>
      <c r="J40" s="217">
        <f t="shared" si="0"/>
        <v>39.69</v>
      </c>
      <c r="K40" s="207"/>
    </row>
    <row r="41" spans="1:11" s="126" customFormat="1" ht="15" x14ac:dyDescent="0.2">
      <c r="A41" s="379" t="s">
        <v>101</v>
      </c>
      <c r="B41" s="375"/>
      <c r="C41" s="375"/>
      <c r="D41" s="375"/>
      <c r="E41" s="375"/>
      <c r="F41" s="375"/>
      <c r="G41" s="375"/>
      <c r="H41" s="375"/>
      <c r="I41" s="375"/>
      <c r="J41" s="97">
        <f>SUM(J33:J40)</f>
        <v>1530.8200000000002</v>
      </c>
      <c r="K41" s="207"/>
    </row>
    <row r="42" spans="1:11" s="126" customFormat="1" ht="15" x14ac:dyDescent="0.2">
      <c r="A42" s="357" t="s">
        <v>325</v>
      </c>
      <c r="B42" s="358"/>
      <c r="C42" s="358"/>
      <c r="D42" s="358"/>
      <c r="E42" s="358"/>
      <c r="F42" s="358"/>
      <c r="G42" s="358"/>
      <c r="H42" s="358"/>
      <c r="I42" s="358"/>
      <c r="J42" s="359"/>
      <c r="K42" s="207"/>
    </row>
    <row r="43" spans="1:11" s="126" customFormat="1" ht="15" x14ac:dyDescent="0.2">
      <c r="A43" s="357" t="s">
        <v>326</v>
      </c>
      <c r="B43" s="358"/>
      <c r="C43" s="358"/>
      <c r="D43" s="358"/>
      <c r="E43" s="358"/>
      <c r="F43" s="358"/>
      <c r="G43" s="358"/>
      <c r="H43" s="358"/>
      <c r="I43" s="358"/>
      <c r="J43" s="359"/>
      <c r="K43" s="207"/>
    </row>
    <row r="44" spans="1:11" s="126" customFormat="1" ht="15" x14ac:dyDescent="0.25">
      <c r="A44" s="218"/>
      <c r="B44" s="219"/>
      <c r="C44" s="219"/>
      <c r="D44" s="219"/>
      <c r="E44" s="219"/>
      <c r="F44" s="219"/>
      <c r="G44" s="220"/>
      <c r="H44" s="219"/>
      <c r="I44" s="219"/>
      <c r="J44" s="221"/>
      <c r="K44" s="207"/>
    </row>
    <row r="45" spans="1:11" s="126" customFormat="1" ht="14.25" x14ac:dyDescent="0.2">
      <c r="A45" s="360" t="s">
        <v>110</v>
      </c>
      <c r="B45" s="361"/>
      <c r="C45" s="361"/>
      <c r="D45" s="361"/>
      <c r="E45" s="361"/>
      <c r="F45" s="361"/>
      <c r="G45" s="361"/>
      <c r="H45" s="361"/>
      <c r="I45" s="361"/>
      <c r="J45" s="362"/>
      <c r="K45" s="207"/>
    </row>
    <row r="46" spans="1:11" s="126" customFormat="1" ht="15" x14ac:dyDescent="0.2">
      <c r="A46" s="369" t="s">
        <v>327</v>
      </c>
      <c r="B46" s="370"/>
      <c r="C46" s="370"/>
      <c r="D46" s="370"/>
      <c r="E46" s="370"/>
      <c r="F46" s="370"/>
      <c r="G46" s="370"/>
      <c r="H46" s="370"/>
      <c r="I46" s="370"/>
      <c r="J46" s="371"/>
      <c r="K46" s="207"/>
    </row>
    <row r="47" spans="1:11" s="126" customFormat="1" ht="15" x14ac:dyDescent="0.25">
      <c r="A47" s="372" t="s">
        <v>104</v>
      </c>
      <c r="B47" s="373"/>
      <c r="C47" s="373"/>
      <c r="D47" s="373"/>
      <c r="E47" s="373"/>
      <c r="F47" s="373"/>
      <c r="G47" s="373"/>
      <c r="H47" s="373"/>
      <c r="I47" s="373"/>
      <c r="J47" s="374"/>
      <c r="K47" s="207"/>
    </row>
    <row r="48" spans="1:11" s="126" customFormat="1" ht="14.25" x14ac:dyDescent="0.2">
      <c r="A48" s="135" t="s">
        <v>93</v>
      </c>
      <c r="B48" s="136" t="s">
        <v>92</v>
      </c>
      <c r="C48" s="363" t="s">
        <v>94</v>
      </c>
      <c r="D48" s="363"/>
      <c r="E48" s="363"/>
      <c r="F48" s="363"/>
      <c r="G48" s="136" t="s">
        <v>95</v>
      </c>
      <c r="H48" s="137" t="s">
        <v>96</v>
      </c>
      <c r="I48" s="138" t="s">
        <v>97</v>
      </c>
      <c r="J48" s="139" t="s">
        <v>98</v>
      </c>
      <c r="K48" s="207"/>
    </row>
    <row r="49" spans="1:11" s="126" customFormat="1" ht="32.25" customHeight="1" x14ac:dyDescent="0.2">
      <c r="A49" s="132" t="s">
        <v>33</v>
      </c>
      <c r="B49" s="220">
        <v>11126</v>
      </c>
      <c r="C49" s="376" t="s">
        <v>328</v>
      </c>
      <c r="D49" s="377"/>
      <c r="E49" s="377"/>
      <c r="F49" s="378"/>
      <c r="G49" s="131" t="s">
        <v>11</v>
      </c>
      <c r="H49" s="94">
        <v>1</v>
      </c>
      <c r="I49" s="222">
        <v>1332.53</v>
      </c>
      <c r="J49" s="96">
        <f>ROUND(I49*H49,2)</f>
        <v>1332.53</v>
      </c>
      <c r="K49" s="207"/>
    </row>
    <row r="50" spans="1:11" s="126" customFormat="1" ht="15" x14ac:dyDescent="0.2">
      <c r="A50" s="132" t="s">
        <v>99</v>
      </c>
      <c r="B50" s="131">
        <v>88309</v>
      </c>
      <c r="C50" s="383" t="s">
        <v>324</v>
      </c>
      <c r="D50" s="384"/>
      <c r="E50" s="384"/>
      <c r="F50" s="385"/>
      <c r="G50" s="131" t="s">
        <v>100</v>
      </c>
      <c r="H50" s="94">
        <v>1</v>
      </c>
      <c r="I50" s="95">
        <v>18.46</v>
      </c>
      <c r="J50" s="96">
        <f t="shared" ref="J50:J51" si="1">ROUND(I50*H50,2)</f>
        <v>18.46</v>
      </c>
      <c r="K50" s="207"/>
    </row>
    <row r="51" spans="1:11" s="126" customFormat="1" ht="15" x14ac:dyDescent="0.2">
      <c r="A51" s="132" t="s">
        <v>99</v>
      </c>
      <c r="B51" s="131">
        <v>88316</v>
      </c>
      <c r="C51" s="383" t="s">
        <v>135</v>
      </c>
      <c r="D51" s="384"/>
      <c r="E51" s="384"/>
      <c r="F51" s="385"/>
      <c r="G51" s="131" t="s">
        <v>100</v>
      </c>
      <c r="H51" s="94">
        <v>1</v>
      </c>
      <c r="I51" s="95">
        <v>13.23</v>
      </c>
      <c r="J51" s="96">
        <f t="shared" si="1"/>
        <v>13.23</v>
      </c>
      <c r="K51" s="207"/>
    </row>
    <row r="52" spans="1:11" s="126" customFormat="1" ht="15" x14ac:dyDescent="0.2">
      <c r="A52" s="379" t="s">
        <v>101</v>
      </c>
      <c r="B52" s="375"/>
      <c r="C52" s="375"/>
      <c r="D52" s="375"/>
      <c r="E52" s="375"/>
      <c r="F52" s="375"/>
      <c r="G52" s="375"/>
      <c r="H52" s="375"/>
      <c r="I52" s="375"/>
      <c r="J52" s="97">
        <f>SUM(J49:J51)</f>
        <v>1364.22</v>
      </c>
      <c r="K52" s="207"/>
    </row>
    <row r="53" spans="1:11" s="126" customFormat="1" ht="15" x14ac:dyDescent="0.2">
      <c r="A53" s="357" t="s">
        <v>329</v>
      </c>
      <c r="B53" s="358"/>
      <c r="C53" s="358"/>
      <c r="D53" s="358"/>
      <c r="E53" s="358"/>
      <c r="F53" s="358"/>
      <c r="G53" s="358"/>
      <c r="H53" s="358"/>
      <c r="I53" s="358"/>
      <c r="J53" s="359"/>
      <c r="K53" s="207"/>
    </row>
    <row r="54" spans="1:11" s="126" customFormat="1" ht="15" x14ac:dyDescent="0.2">
      <c r="A54" s="357" t="s">
        <v>144</v>
      </c>
      <c r="B54" s="358"/>
      <c r="C54" s="358"/>
      <c r="D54" s="358"/>
      <c r="E54" s="358"/>
      <c r="F54" s="358"/>
      <c r="G54" s="358"/>
      <c r="H54" s="358"/>
      <c r="I54" s="358"/>
      <c r="J54" s="359"/>
      <c r="K54" s="207"/>
    </row>
    <row r="55" spans="1:11" s="126" customFormat="1" ht="15" x14ac:dyDescent="0.2">
      <c r="A55" s="380"/>
      <c r="B55" s="381"/>
      <c r="C55" s="381"/>
      <c r="D55" s="381"/>
      <c r="E55" s="381"/>
      <c r="F55" s="381"/>
      <c r="G55" s="381"/>
      <c r="H55" s="381"/>
      <c r="I55" s="381"/>
      <c r="J55" s="382"/>
      <c r="K55" s="207"/>
    </row>
    <row r="56" spans="1:11" s="126" customFormat="1" ht="14.25" x14ac:dyDescent="0.2">
      <c r="A56" s="360" t="s">
        <v>111</v>
      </c>
      <c r="B56" s="361"/>
      <c r="C56" s="361"/>
      <c r="D56" s="361"/>
      <c r="E56" s="361"/>
      <c r="F56" s="361"/>
      <c r="G56" s="361"/>
      <c r="H56" s="361"/>
      <c r="I56" s="361"/>
      <c r="J56" s="362"/>
      <c r="K56" s="207"/>
    </row>
    <row r="57" spans="1:11" s="126" customFormat="1" ht="15" x14ac:dyDescent="0.2">
      <c r="A57" s="369" t="s">
        <v>155</v>
      </c>
      <c r="B57" s="370"/>
      <c r="C57" s="370"/>
      <c r="D57" s="370"/>
      <c r="E57" s="370"/>
      <c r="F57" s="370"/>
      <c r="G57" s="370"/>
      <c r="H57" s="370"/>
      <c r="I57" s="370"/>
      <c r="J57" s="371"/>
      <c r="K57" s="207"/>
    </row>
    <row r="58" spans="1:11" s="126" customFormat="1" ht="15" x14ac:dyDescent="0.25">
      <c r="A58" s="372" t="s">
        <v>104</v>
      </c>
      <c r="B58" s="373"/>
      <c r="C58" s="373"/>
      <c r="D58" s="373"/>
      <c r="E58" s="373"/>
      <c r="F58" s="373"/>
      <c r="G58" s="373"/>
      <c r="H58" s="373"/>
      <c r="I58" s="373"/>
      <c r="J58" s="374"/>
      <c r="K58" s="207"/>
    </row>
    <row r="59" spans="1:11" s="126" customFormat="1" ht="14.25" x14ac:dyDescent="0.2">
      <c r="A59" s="135" t="s">
        <v>93</v>
      </c>
      <c r="B59" s="136" t="s">
        <v>92</v>
      </c>
      <c r="C59" s="363" t="s">
        <v>94</v>
      </c>
      <c r="D59" s="363"/>
      <c r="E59" s="363"/>
      <c r="F59" s="363"/>
      <c r="G59" s="136" t="s">
        <v>95</v>
      </c>
      <c r="H59" s="137" t="s">
        <v>96</v>
      </c>
      <c r="I59" s="138" t="s">
        <v>97</v>
      </c>
      <c r="J59" s="139" t="s">
        <v>98</v>
      </c>
      <c r="K59" s="207"/>
    </row>
    <row r="60" spans="1:11" s="126" customFormat="1" ht="25.5" customHeight="1" x14ac:dyDescent="0.2">
      <c r="A60" s="132" t="s">
        <v>33</v>
      </c>
      <c r="B60" s="131">
        <v>13283</v>
      </c>
      <c r="C60" s="376" t="s">
        <v>154</v>
      </c>
      <c r="D60" s="377"/>
      <c r="E60" s="377"/>
      <c r="F60" s="378"/>
      <c r="G60" s="131" t="s">
        <v>11</v>
      </c>
      <c r="H60" s="131">
        <v>1</v>
      </c>
      <c r="I60" s="95">
        <v>2347</v>
      </c>
      <c r="J60" s="96">
        <f t="shared" ref="J60:J65" si="2">ROUND(I60*H60,2)</f>
        <v>2347</v>
      </c>
      <c r="K60" s="207"/>
    </row>
    <row r="61" spans="1:11" s="126" customFormat="1" ht="46.5" customHeight="1" x14ac:dyDescent="0.2">
      <c r="A61" s="132" t="s">
        <v>99</v>
      </c>
      <c r="B61" s="131">
        <v>94963</v>
      </c>
      <c r="C61" s="376" t="s">
        <v>105</v>
      </c>
      <c r="D61" s="377"/>
      <c r="E61" s="377"/>
      <c r="F61" s="378"/>
      <c r="G61" s="131" t="s">
        <v>107</v>
      </c>
      <c r="H61" s="131">
        <v>0.04</v>
      </c>
      <c r="I61" s="95">
        <v>257.24</v>
      </c>
      <c r="J61" s="96">
        <f t="shared" si="2"/>
        <v>10.29</v>
      </c>
      <c r="K61" s="207"/>
    </row>
    <row r="62" spans="1:11" s="126" customFormat="1" ht="31.5" customHeight="1" x14ac:dyDescent="0.2">
      <c r="A62" s="132" t="s">
        <v>99</v>
      </c>
      <c r="B62" s="131">
        <v>93358</v>
      </c>
      <c r="C62" s="376" t="s">
        <v>106</v>
      </c>
      <c r="D62" s="377"/>
      <c r="E62" s="377"/>
      <c r="F62" s="378"/>
      <c r="G62" s="131" t="s">
        <v>107</v>
      </c>
      <c r="H62" s="131">
        <v>0.08</v>
      </c>
      <c r="I62" s="95">
        <v>52.33</v>
      </c>
      <c r="J62" s="96">
        <f t="shared" si="2"/>
        <v>4.1900000000000004</v>
      </c>
      <c r="K62" s="207"/>
    </row>
    <row r="63" spans="1:11" s="126" customFormat="1" ht="32.25" customHeight="1" x14ac:dyDescent="0.2">
      <c r="A63" s="132" t="s">
        <v>99</v>
      </c>
      <c r="B63" s="131">
        <v>96995</v>
      </c>
      <c r="C63" s="376" t="s">
        <v>143</v>
      </c>
      <c r="D63" s="377"/>
      <c r="E63" s="377"/>
      <c r="F63" s="378"/>
      <c r="G63" s="131" t="s">
        <v>107</v>
      </c>
      <c r="H63" s="131">
        <v>0.04</v>
      </c>
      <c r="I63" s="95">
        <v>31.73</v>
      </c>
      <c r="J63" s="96">
        <f t="shared" si="2"/>
        <v>1.27</v>
      </c>
      <c r="K63" s="207"/>
    </row>
    <row r="64" spans="1:11" s="126" customFormat="1" ht="15" x14ac:dyDescent="0.2">
      <c r="A64" s="132" t="s">
        <v>99</v>
      </c>
      <c r="B64" s="131">
        <v>88309</v>
      </c>
      <c r="C64" s="376" t="s">
        <v>134</v>
      </c>
      <c r="D64" s="377"/>
      <c r="E64" s="377"/>
      <c r="F64" s="378"/>
      <c r="G64" s="131" t="s">
        <v>115</v>
      </c>
      <c r="H64" s="131">
        <v>1</v>
      </c>
      <c r="I64" s="95">
        <v>18.46</v>
      </c>
      <c r="J64" s="96">
        <f t="shared" si="2"/>
        <v>18.46</v>
      </c>
      <c r="K64" s="207"/>
    </row>
    <row r="65" spans="1:11" s="126" customFormat="1" ht="15" x14ac:dyDescent="0.2">
      <c r="A65" s="132" t="s">
        <v>99</v>
      </c>
      <c r="B65" s="131">
        <v>88316</v>
      </c>
      <c r="C65" s="376" t="s">
        <v>135</v>
      </c>
      <c r="D65" s="377"/>
      <c r="E65" s="377"/>
      <c r="F65" s="378"/>
      <c r="G65" s="131" t="s">
        <v>115</v>
      </c>
      <c r="H65" s="131">
        <v>1</v>
      </c>
      <c r="I65" s="95">
        <v>13.23</v>
      </c>
      <c r="J65" s="96">
        <f t="shared" si="2"/>
        <v>13.23</v>
      </c>
      <c r="K65" s="207"/>
    </row>
    <row r="66" spans="1:11" s="126" customFormat="1" ht="15" x14ac:dyDescent="0.2">
      <c r="A66" s="364" t="s">
        <v>101</v>
      </c>
      <c r="B66" s="365"/>
      <c r="C66" s="365"/>
      <c r="D66" s="365"/>
      <c r="E66" s="365"/>
      <c r="F66" s="365"/>
      <c r="G66" s="365"/>
      <c r="H66" s="365"/>
      <c r="I66" s="366"/>
      <c r="J66" s="97">
        <f>SUM(J60:J65)</f>
        <v>2394.44</v>
      </c>
      <c r="K66" s="207"/>
    </row>
    <row r="67" spans="1:11" s="126" customFormat="1" ht="15" x14ac:dyDescent="0.2">
      <c r="A67" s="357" t="s">
        <v>211</v>
      </c>
      <c r="B67" s="358"/>
      <c r="C67" s="358"/>
      <c r="D67" s="358"/>
      <c r="E67" s="358"/>
      <c r="F67" s="358"/>
      <c r="G67" s="358"/>
      <c r="H67" s="358"/>
      <c r="I67" s="358"/>
      <c r="J67" s="359"/>
      <c r="K67" s="207"/>
    </row>
    <row r="68" spans="1:11" s="126" customFormat="1" ht="15" x14ac:dyDescent="0.2">
      <c r="A68" s="357" t="s">
        <v>157</v>
      </c>
      <c r="B68" s="358"/>
      <c r="C68" s="358"/>
      <c r="D68" s="358"/>
      <c r="E68" s="358"/>
      <c r="F68" s="358"/>
      <c r="G68" s="358"/>
      <c r="H68" s="358"/>
      <c r="I68" s="358"/>
      <c r="J68" s="359"/>
      <c r="K68" s="207"/>
    </row>
    <row r="69" spans="1:11" s="126" customFormat="1" x14ac:dyDescent="0.2">
      <c r="A69" s="115"/>
      <c r="B69" s="223"/>
      <c r="G69" s="155"/>
      <c r="J69" s="116"/>
      <c r="K69" s="207"/>
    </row>
    <row r="70" spans="1:11" s="126" customFormat="1" ht="14.25" x14ac:dyDescent="0.2">
      <c r="A70" s="360" t="s">
        <v>112</v>
      </c>
      <c r="B70" s="361"/>
      <c r="C70" s="361"/>
      <c r="D70" s="361"/>
      <c r="E70" s="361"/>
      <c r="F70" s="361"/>
      <c r="G70" s="361"/>
      <c r="H70" s="361"/>
      <c r="I70" s="361"/>
      <c r="J70" s="362"/>
      <c r="K70" s="207"/>
    </row>
    <row r="71" spans="1:11" s="126" customFormat="1" ht="15" x14ac:dyDescent="0.2">
      <c r="A71" s="369" t="s">
        <v>145</v>
      </c>
      <c r="B71" s="370"/>
      <c r="C71" s="370"/>
      <c r="D71" s="370"/>
      <c r="E71" s="370"/>
      <c r="F71" s="370"/>
      <c r="G71" s="370"/>
      <c r="H71" s="370"/>
      <c r="I71" s="370"/>
      <c r="J71" s="371"/>
      <c r="K71" s="207"/>
    </row>
    <row r="72" spans="1:11" s="126" customFormat="1" ht="15" x14ac:dyDescent="0.25">
      <c r="A72" s="372" t="s">
        <v>104</v>
      </c>
      <c r="B72" s="373"/>
      <c r="C72" s="373"/>
      <c r="D72" s="373"/>
      <c r="E72" s="373"/>
      <c r="F72" s="373"/>
      <c r="G72" s="373"/>
      <c r="H72" s="373"/>
      <c r="I72" s="373"/>
      <c r="J72" s="374"/>
      <c r="K72" s="207"/>
    </row>
    <row r="73" spans="1:11" s="126" customFormat="1" ht="14.25" x14ac:dyDescent="0.2">
      <c r="A73" s="135" t="s">
        <v>93</v>
      </c>
      <c r="B73" s="136" t="s">
        <v>92</v>
      </c>
      <c r="C73" s="363" t="s">
        <v>94</v>
      </c>
      <c r="D73" s="363"/>
      <c r="E73" s="363"/>
      <c r="F73" s="363"/>
      <c r="G73" s="136" t="s">
        <v>95</v>
      </c>
      <c r="H73" s="137" t="s">
        <v>96</v>
      </c>
      <c r="I73" s="138" t="s">
        <v>97</v>
      </c>
      <c r="J73" s="139" t="s">
        <v>98</v>
      </c>
      <c r="K73" s="207"/>
    </row>
    <row r="74" spans="1:11" s="126" customFormat="1" ht="57.75" customHeight="1" x14ac:dyDescent="0.2">
      <c r="A74" s="132" t="s">
        <v>102</v>
      </c>
      <c r="B74" s="131">
        <v>42431</v>
      </c>
      <c r="C74" s="376" t="s">
        <v>146</v>
      </c>
      <c r="D74" s="377"/>
      <c r="E74" s="377"/>
      <c r="F74" s="378"/>
      <c r="G74" s="131" t="s">
        <v>11</v>
      </c>
      <c r="H74" s="131">
        <v>1</v>
      </c>
      <c r="I74" s="109">
        <v>2248.1799999999998</v>
      </c>
      <c r="J74" s="96">
        <f t="shared" ref="J74:J79" si="3">ROUND(I74*H74,2)</f>
        <v>2248.1799999999998</v>
      </c>
      <c r="K74" s="207"/>
    </row>
    <row r="75" spans="1:11" s="126" customFormat="1" ht="48" customHeight="1" x14ac:dyDescent="0.2">
      <c r="A75" s="132" t="s">
        <v>99</v>
      </c>
      <c r="B75" s="131">
        <v>94963</v>
      </c>
      <c r="C75" s="376" t="s">
        <v>105</v>
      </c>
      <c r="D75" s="377"/>
      <c r="E75" s="377"/>
      <c r="F75" s="378"/>
      <c r="G75" s="131" t="s">
        <v>107</v>
      </c>
      <c r="H75" s="131">
        <v>0.02</v>
      </c>
      <c r="I75" s="95">
        <v>257.24</v>
      </c>
      <c r="J75" s="96">
        <f t="shared" si="3"/>
        <v>5.14</v>
      </c>
      <c r="K75" s="207"/>
    </row>
    <row r="76" spans="1:11" s="126" customFormat="1" ht="29.25" customHeight="1" x14ac:dyDescent="0.2">
      <c r="A76" s="132" t="s">
        <v>99</v>
      </c>
      <c r="B76" s="131">
        <v>93358</v>
      </c>
      <c r="C76" s="376" t="s">
        <v>106</v>
      </c>
      <c r="D76" s="377"/>
      <c r="E76" s="377"/>
      <c r="F76" s="378"/>
      <c r="G76" s="131" t="s">
        <v>107</v>
      </c>
      <c r="H76" s="131">
        <v>0.04</v>
      </c>
      <c r="I76" s="95">
        <v>52.33</v>
      </c>
      <c r="J76" s="96">
        <f t="shared" si="3"/>
        <v>2.09</v>
      </c>
      <c r="K76" s="207"/>
    </row>
    <row r="77" spans="1:11" s="126" customFormat="1" ht="15" x14ac:dyDescent="0.2">
      <c r="A77" s="132" t="s">
        <v>99</v>
      </c>
      <c r="B77" s="131">
        <v>96995</v>
      </c>
      <c r="C77" s="376" t="s">
        <v>143</v>
      </c>
      <c r="D77" s="377"/>
      <c r="E77" s="377"/>
      <c r="F77" s="378"/>
      <c r="G77" s="131" t="s">
        <v>107</v>
      </c>
      <c r="H77" s="131">
        <v>0.02</v>
      </c>
      <c r="I77" s="95">
        <v>31.73</v>
      </c>
      <c r="J77" s="96">
        <f t="shared" si="3"/>
        <v>0.63</v>
      </c>
      <c r="K77" s="207"/>
    </row>
    <row r="78" spans="1:11" s="126" customFormat="1" ht="15" x14ac:dyDescent="0.2">
      <c r="A78" s="132" t="s">
        <v>99</v>
      </c>
      <c r="B78" s="131">
        <v>88309</v>
      </c>
      <c r="C78" s="376" t="s">
        <v>134</v>
      </c>
      <c r="D78" s="377"/>
      <c r="E78" s="377"/>
      <c r="F78" s="378"/>
      <c r="G78" s="131" t="s">
        <v>115</v>
      </c>
      <c r="H78" s="131">
        <v>1</v>
      </c>
      <c r="I78" s="95">
        <v>18.46</v>
      </c>
      <c r="J78" s="96">
        <f t="shared" si="3"/>
        <v>18.46</v>
      </c>
      <c r="K78" s="207"/>
    </row>
    <row r="79" spans="1:11" s="126" customFormat="1" ht="15" x14ac:dyDescent="0.2">
      <c r="A79" s="132" t="s">
        <v>99</v>
      </c>
      <c r="B79" s="131">
        <v>88316</v>
      </c>
      <c r="C79" s="376" t="s">
        <v>135</v>
      </c>
      <c r="D79" s="377"/>
      <c r="E79" s="377"/>
      <c r="F79" s="378"/>
      <c r="G79" s="131" t="s">
        <v>115</v>
      </c>
      <c r="H79" s="131">
        <v>1</v>
      </c>
      <c r="I79" s="95">
        <v>13.23</v>
      </c>
      <c r="J79" s="96">
        <f t="shared" si="3"/>
        <v>13.23</v>
      </c>
      <c r="K79" s="207"/>
    </row>
    <row r="80" spans="1:11" s="126" customFormat="1" ht="15" x14ac:dyDescent="0.2">
      <c r="A80" s="364" t="s">
        <v>101</v>
      </c>
      <c r="B80" s="365"/>
      <c r="C80" s="365"/>
      <c r="D80" s="365"/>
      <c r="E80" s="365"/>
      <c r="F80" s="365"/>
      <c r="G80" s="365"/>
      <c r="H80" s="365"/>
      <c r="I80" s="366"/>
      <c r="J80" s="97">
        <f>SUM(J74:J79)</f>
        <v>2287.73</v>
      </c>
      <c r="K80" s="207"/>
    </row>
    <row r="81" spans="1:11" s="126" customFormat="1" ht="15" x14ac:dyDescent="0.2">
      <c r="A81" s="357" t="s">
        <v>210</v>
      </c>
      <c r="B81" s="358"/>
      <c r="C81" s="358"/>
      <c r="D81" s="358"/>
      <c r="E81" s="358"/>
      <c r="F81" s="358"/>
      <c r="G81" s="358"/>
      <c r="H81" s="358"/>
      <c r="I81" s="358"/>
      <c r="J81" s="359"/>
      <c r="K81" s="207"/>
    </row>
    <row r="82" spans="1:11" s="126" customFormat="1" ht="15" x14ac:dyDescent="0.2">
      <c r="A82" s="357" t="s">
        <v>144</v>
      </c>
      <c r="B82" s="358"/>
      <c r="C82" s="358"/>
      <c r="D82" s="358"/>
      <c r="E82" s="358"/>
      <c r="F82" s="358"/>
      <c r="G82" s="358"/>
      <c r="H82" s="358"/>
      <c r="I82" s="358"/>
      <c r="J82" s="359"/>
      <c r="K82" s="207"/>
    </row>
    <row r="83" spans="1:11" s="126" customFormat="1" x14ac:dyDescent="0.2">
      <c r="A83" s="115"/>
      <c r="B83" s="223"/>
      <c r="G83" s="155"/>
      <c r="J83" s="116"/>
      <c r="K83" s="207"/>
    </row>
    <row r="84" spans="1:11" s="126" customFormat="1" ht="14.25" x14ac:dyDescent="0.2">
      <c r="A84" s="360" t="s">
        <v>113</v>
      </c>
      <c r="B84" s="361"/>
      <c r="C84" s="361"/>
      <c r="D84" s="361"/>
      <c r="E84" s="361"/>
      <c r="F84" s="361"/>
      <c r="G84" s="361"/>
      <c r="H84" s="361"/>
      <c r="I84" s="361"/>
      <c r="J84" s="362"/>
      <c r="K84" s="207"/>
    </row>
    <row r="85" spans="1:11" s="126" customFormat="1" ht="15" x14ac:dyDescent="0.2">
      <c r="A85" s="369" t="s">
        <v>152</v>
      </c>
      <c r="B85" s="370"/>
      <c r="C85" s="370"/>
      <c r="D85" s="370"/>
      <c r="E85" s="370"/>
      <c r="F85" s="370"/>
      <c r="G85" s="370"/>
      <c r="H85" s="370"/>
      <c r="I85" s="370"/>
      <c r="J85" s="371"/>
      <c r="K85" s="207"/>
    </row>
    <row r="86" spans="1:11" s="126" customFormat="1" ht="15" x14ac:dyDescent="0.25">
      <c r="A86" s="372" t="s">
        <v>104</v>
      </c>
      <c r="B86" s="373"/>
      <c r="C86" s="373"/>
      <c r="D86" s="373"/>
      <c r="E86" s="373"/>
      <c r="F86" s="373"/>
      <c r="G86" s="373"/>
      <c r="H86" s="373"/>
      <c r="I86" s="373"/>
      <c r="J86" s="374"/>
      <c r="K86" s="207"/>
    </row>
    <row r="87" spans="1:11" s="126" customFormat="1" ht="14.25" x14ac:dyDescent="0.2">
      <c r="A87" s="135" t="s">
        <v>93</v>
      </c>
      <c r="B87" s="136" t="s">
        <v>92</v>
      </c>
      <c r="C87" s="363" t="s">
        <v>94</v>
      </c>
      <c r="D87" s="363"/>
      <c r="E87" s="363"/>
      <c r="F87" s="363"/>
      <c r="G87" s="136" t="s">
        <v>95</v>
      </c>
      <c r="H87" s="137" t="s">
        <v>96</v>
      </c>
      <c r="I87" s="138" t="s">
        <v>97</v>
      </c>
      <c r="J87" s="139" t="s">
        <v>98</v>
      </c>
      <c r="K87" s="207"/>
    </row>
    <row r="88" spans="1:11" s="126" customFormat="1" ht="24.75" customHeight="1" x14ac:dyDescent="0.2">
      <c r="A88" s="132" t="s">
        <v>33</v>
      </c>
      <c r="B88" s="131">
        <v>9439</v>
      </c>
      <c r="C88" s="376" t="s">
        <v>153</v>
      </c>
      <c r="D88" s="377"/>
      <c r="E88" s="377"/>
      <c r="F88" s="378"/>
      <c r="G88" s="131" t="s">
        <v>11</v>
      </c>
      <c r="H88" s="131">
        <v>1</v>
      </c>
      <c r="I88" s="109">
        <v>2736</v>
      </c>
      <c r="J88" s="96">
        <f t="shared" ref="J88:J93" si="4">ROUND(I88*H88,2)</f>
        <v>2736</v>
      </c>
      <c r="K88" s="207"/>
    </row>
    <row r="89" spans="1:11" s="126" customFormat="1" ht="52.5" customHeight="1" x14ac:dyDescent="0.2">
      <c r="A89" s="132" t="s">
        <v>99</v>
      </c>
      <c r="B89" s="131">
        <v>94963</v>
      </c>
      <c r="C89" s="376" t="s">
        <v>105</v>
      </c>
      <c r="D89" s="377"/>
      <c r="E89" s="377"/>
      <c r="F89" s="378"/>
      <c r="G89" s="131" t="s">
        <v>107</v>
      </c>
      <c r="H89" s="131">
        <v>0.08</v>
      </c>
      <c r="I89" s="95">
        <v>257.24</v>
      </c>
      <c r="J89" s="96">
        <f t="shared" si="4"/>
        <v>20.58</v>
      </c>
      <c r="K89" s="207"/>
    </row>
    <row r="90" spans="1:11" s="126" customFormat="1" ht="30" customHeight="1" x14ac:dyDescent="0.2">
      <c r="A90" s="132" t="s">
        <v>99</v>
      </c>
      <c r="B90" s="131">
        <v>93358</v>
      </c>
      <c r="C90" s="376" t="s">
        <v>106</v>
      </c>
      <c r="D90" s="377"/>
      <c r="E90" s="377"/>
      <c r="F90" s="378"/>
      <c r="G90" s="131" t="s">
        <v>107</v>
      </c>
      <c r="H90" s="131">
        <v>0.16</v>
      </c>
      <c r="I90" s="95">
        <v>52.33</v>
      </c>
      <c r="J90" s="96">
        <f t="shared" si="4"/>
        <v>8.3699999999999992</v>
      </c>
      <c r="K90" s="207"/>
    </row>
    <row r="91" spans="1:11" s="126" customFormat="1" ht="15" x14ac:dyDescent="0.2">
      <c r="A91" s="132" t="s">
        <v>99</v>
      </c>
      <c r="B91" s="131">
        <v>96995</v>
      </c>
      <c r="C91" s="376" t="s">
        <v>143</v>
      </c>
      <c r="D91" s="377"/>
      <c r="E91" s="377"/>
      <c r="F91" s="378"/>
      <c r="G91" s="131" t="s">
        <v>107</v>
      </c>
      <c r="H91" s="131">
        <v>0.08</v>
      </c>
      <c r="I91" s="95">
        <v>31.73</v>
      </c>
      <c r="J91" s="96">
        <f t="shared" si="4"/>
        <v>2.54</v>
      </c>
      <c r="K91" s="207"/>
    </row>
    <row r="92" spans="1:11" s="126" customFormat="1" ht="15" x14ac:dyDescent="0.2">
      <c r="A92" s="132" t="s">
        <v>99</v>
      </c>
      <c r="B92" s="131">
        <v>88309</v>
      </c>
      <c r="C92" s="376" t="s">
        <v>134</v>
      </c>
      <c r="D92" s="377"/>
      <c r="E92" s="377"/>
      <c r="F92" s="378"/>
      <c r="G92" s="131" t="s">
        <v>115</v>
      </c>
      <c r="H92" s="131">
        <v>1</v>
      </c>
      <c r="I92" s="95">
        <v>18.46</v>
      </c>
      <c r="J92" s="96">
        <f t="shared" si="4"/>
        <v>18.46</v>
      </c>
      <c r="K92" s="207"/>
    </row>
    <row r="93" spans="1:11" s="126" customFormat="1" ht="15" x14ac:dyDescent="0.2">
      <c r="A93" s="132" t="s">
        <v>99</v>
      </c>
      <c r="B93" s="131">
        <v>88316</v>
      </c>
      <c r="C93" s="376" t="s">
        <v>135</v>
      </c>
      <c r="D93" s="377"/>
      <c r="E93" s="377"/>
      <c r="F93" s="378"/>
      <c r="G93" s="131" t="s">
        <v>115</v>
      </c>
      <c r="H93" s="131">
        <v>1</v>
      </c>
      <c r="I93" s="95">
        <v>13.23</v>
      </c>
      <c r="J93" s="96">
        <f t="shared" si="4"/>
        <v>13.23</v>
      </c>
      <c r="K93" s="207"/>
    </row>
    <row r="94" spans="1:11" s="126" customFormat="1" ht="15" x14ac:dyDescent="0.2">
      <c r="A94" s="364" t="s">
        <v>101</v>
      </c>
      <c r="B94" s="365"/>
      <c r="C94" s="365"/>
      <c r="D94" s="365"/>
      <c r="E94" s="365"/>
      <c r="F94" s="365"/>
      <c r="G94" s="365"/>
      <c r="H94" s="365"/>
      <c r="I94" s="366"/>
      <c r="J94" s="97">
        <f>SUM(J88:J93)</f>
        <v>2799.18</v>
      </c>
      <c r="K94" s="207"/>
    </row>
    <row r="95" spans="1:11" s="126" customFormat="1" ht="15" x14ac:dyDescent="0.2">
      <c r="A95" s="357" t="s">
        <v>211</v>
      </c>
      <c r="B95" s="358"/>
      <c r="C95" s="358"/>
      <c r="D95" s="358"/>
      <c r="E95" s="358"/>
      <c r="F95" s="358"/>
      <c r="G95" s="358"/>
      <c r="H95" s="358"/>
      <c r="I95" s="358"/>
      <c r="J95" s="359"/>
      <c r="K95" s="207"/>
    </row>
    <row r="96" spans="1:11" s="126" customFormat="1" ht="15" x14ac:dyDescent="0.2">
      <c r="A96" s="357" t="s">
        <v>156</v>
      </c>
      <c r="B96" s="358"/>
      <c r="C96" s="358"/>
      <c r="D96" s="358"/>
      <c r="E96" s="358"/>
      <c r="F96" s="358"/>
      <c r="G96" s="358"/>
      <c r="H96" s="358"/>
      <c r="I96" s="358"/>
      <c r="J96" s="359"/>
      <c r="K96" s="207"/>
    </row>
    <row r="97" spans="1:11" s="126" customFormat="1" ht="15" x14ac:dyDescent="0.2">
      <c r="A97" s="380"/>
      <c r="B97" s="381"/>
      <c r="C97" s="381"/>
      <c r="D97" s="381"/>
      <c r="E97" s="381"/>
      <c r="F97" s="381"/>
      <c r="G97" s="381"/>
      <c r="H97" s="381"/>
      <c r="I97" s="381"/>
      <c r="J97" s="382"/>
      <c r="K97" s="207"/>
    </row>
    <row r="98" spans="1:11" s="126" customFormat="1" ht="14.25" x14ac:dyDescent="0.2">
      <c r="A98" s="360" t="s">
        <v>114</v>
      </c>
      <c r="B98" s="361"/>
      <c r="C98" s="361"/>
      <c r="D98" s="361"/>
      <c r="E98" s="361"/>
      <c r="F98" s="361"/>
      <c r="G98" s="361"/>
      <c r="H98" s="361"/>
      <c r="I98" s="361"/>
      <c r="J98" s="362"/>
      <c r="K98" s="207"/>
    </row>
    <row r="99" spans="1:11" s="126" customFormat="1" ht="15" x14ac:dyDescent="0.2">
      <c r="A99" s="369" t="s">
        <v>212</v>
      </c>
      <c r="B99" s="370"/>
      <c r="C99" s="370"/>
      <c r="D99" s="370"/>
      <c r="E99" s="370"/>
      <c r="F99" s="370"/>
      <c r="G99" s="370"/>
      <c r="H99" s="370"/>
      <c r="I99" s="370"/>
      <c r="J99" s="371"/>
      <c r="K99" s="207"/>
    </row>
    <row r="100" spans="1:11" s="126" customFormat="1" ht="15" x14ac:dyDescent="0.25">
      <c r="A100" s="372" t="s">
        <v>104</v>
      </c>
      <c r="B100" s="373"/>
      <c r="C100" s="373"/>
      <c r="D100" s="373"/>
      <c r="E100" s="373"/>
      <c r="F100" s="373"/>
      <c r="G100" s="373"/>
      <c r="H100" s="373"/>
      <c r="I100" s="373"/>
      <c r="J100" s="374"/>
      <c r="K100" s="207"/>
    </row>
    <row r="101" spans="1:11" s="126" customFormat="1" ht="15" x14ac:dyDescent="0.2">
      <c r="A101" s="132" t="s">
        <v>93</v>
      </c>
      <c r="B101" s="131" t="s">
        <v>92</v>
      </c>
      <c r="C101" s="375" t="s">
        <v>94</v>
      </c>
      <c r="D101" s="375"/>
      <c r="E101" s="375"/>
      <c r="F101" s="375"/>
      <c r="G101" s="131" t="s">
        <v>95</v>
      </c>
      <c r="H101" s="94" t="s">
        <v>96</v>
      </c>
      <c r="I101" s="95" t="s">
        <v>97</v>
      </c>
      <c r="J101" s="205" t="s">
        <v>98</v>
      </c>
      <c r="K101" s="207"/>
    </row>
    <row r="102" spans="1:11" s="126" customFormat="1" ht="59.25" customHeight="1" x14ac:dyDescent="0.2">
      <c r="A102" s="132" t="s">
        <v>102</v>
      </c>
      <c r="B102" s="131">
        <v>42429</v>
      </c>
      <c r="C102" s="376" t="s">
        <v>213</v>
      </c>
      <c r="D102" s="377"/>
      <c r="E102" s="377"/>
      <c r="F102" s="378"/>
      <c r="G102" s="131" t="s">
        <v>11</v>
      </c>
      <c r="H102" s="131">
        <v>1</v>
      </c>
      <c r="I102" s="109">
        <v>3422.44</v>
      </c>
      <c r="J102" s="96">
        <f t="shared" ref="J102:J107" si="5">ROUND(I102*H102,2)</f>
        <v>3422.44</v>
      </c>
      <c r="K102" s="207"/>
    </row>
    <row r="103" spans="1:11" s="126" customFormat="1" ht="42.75" customHeight="1" x14ac:dyDescent="0.2">
      <c r="A103" s="132" t="s">
        <v>99</v>
      </c>
      <c r="B103" s="131">
        <v>94963</v>
      </c>
      <c r="C103" s="376" t="s">
        <v>105</v>
      </c>
      <c r="D103" s="377"/>
      <c r="E103" s="377"/>
      <c r="F103" s="378"/>
      <c r="G103" s="131" t="s">
        <v>107</v>
      </c>
      <c r="H103" s="131">
        <v>0.11</v>
      </c>
      <c r="I103" s="95">
        <v>257.24</v>
      </c>
      <c r="J103" s="96">
        <f t="shared" si="5"/>
        <v>28.3</v>
      </c>
      <c r="K103" s="207"/>
    </row>
    <row r="104" spans="1:11" s="126" customFormat="1" ht="29.25" customHeight="1" x14ac:dyDescent="0.2">
      <c r="A104" s="132" t="s">
        <v>99</v>
      </c>
      <c r="B104" s="131">
        <v>93358</v>
      </c>
      <c r="C104" s="376" t="s">
        <v>106</v>
      </c>
      <c r="D104" s="377"/>
      <c r="E104" s="377"/>
      <c r="F104" s="378"/>
      <c r="G104" s="131" t="s">
        <v>107</v>
      </c>
      <c r="H104" s="131">
        <v>0.17</v>
      </c>
      <c r="I104" s="95">
        <v>52.33</v>
      </c>
      <c r="J104" s="96">
        <f t="shared" si="5"/>
        <v>8.9</v>
      </c>
      <c r="K104" s="207"/>
    </row>
    <row r="105" spans="1:11" s="126" customFormat="1" ht="15" customHeight="1" x14ac:dyDescent="0.2">
      <c r="A105" s="132" t="s">
        <v>99</v>
      </c>
      <c r="B105" s="131">
        <v>96995</v>
      </c>
      <c r="C105" s="376" t="s">
        <v>143</v>
      </c>
      <c r="D105" s="377"/>
      <c r="E105" s="377"/>
      <c r="F105" s="378"/>
      <c r="G105" s="131" t="s">
        <v>107</v>
      </c>
      <c r="H105" s="131">
        <v>0.06</v>
      </c>
      <c r="I105" s="95">
        <v>31.73</v>
      </c>
      <c r="J105" s="96">
        <f t="shared" si="5"/>
        <v>1.9</v>
      </c>
      <c r="K105" s="207"/>
    </row>
    <row r="106" spans="1:11" s="126" customFormat="1" ht="15" customHeight="1" x14ac:dyDescent="0.2">
      <c r="A106" s="132" t="s">
        <v>99</v>
      </c>
      <c r="B106" s="131">
        <v>88309</v>
      </c>
      <c r="C106" s="376" t="s">
        <v>134</v>
      </c>
      <c r="D106" s="377"/>
      <c r="E106" s="377"/>
      <c r="F106" s="378"/>
      <c r="G106" s="131" t="s">
        <v>115</v>
      </c>
      <c r="H106" s="131">
        <v>1</v>
      </c>
      <c r="I106" s="95">
        <v>18.46</v>
      </c>
      <c r="J106" s="96">
        <f t="shared" si="5"/>
        <v>18.46</v>
      </c>
      <c r="K106" s="207"/>
    </row>
    <row r="107" spans="1:11" s="126" customFormat="1" ht="15" customHeight="1" x14ac:dyDescent="0.2">
      <c r="A107" s="132" t="s">
        <v>99</v>
      </c>
      <c r="B107" s="131">
        <v>88316</v>
      </c>
      <c r="C107" s="376" t="s">
        <v>135</v>
      </c>
      <c r="D107" s="377"/>
      <c r="E107" s="377"/>
      <c r="F107" s="378"/>
      <c r="G107" s="131" t="s">
        <v>115</v>
      </c>
      <c r="H107" s="131">
        <v>1</v>
      </c>
      <c r="I107" s="95">
        <v>13.23</v>
      </c>
      <c r="J107" s="96">
        <f t="shared" si="5"/>
        <v>13.23</v>
      </c>
      <c r="K107" s="207"/>
    </row>
    <row r="108" spans="1:11" s="126" customFormat="1" ht="15" x14ac:dyDescent="0.2">
      <c r="A108" s="364" t="s">
        <v>101</v>
      </c>
      <c r="B108" s="365"/>
      <c r="C108" s="365"/>
      <c r="D108" s="365"/>
      <c r="E108" s="365"/>
      <c r="F108" s="365"/>
      <c r="G108" s="365"/>
      <c r="H108" s="365"/>
      <c r="I108" s="366"/>
      <c r="J108" s="97">
        <f>SUM(J102:J107)</f>
        <v>3493.2300000000005</v>
      </c>
      <c r="K108" s="207"/>
    </row>
    <row r="109" spans="1:11" s="126" customFormat="1" ht="15" x14ac:dyDescent="0.2">
      <c r="A109" s="357" t="s">
        <v>337</v>
      </c>
      <c r="B109" s="358"/>
      <c r="C109" s="358"/>
      <c r="D109" s="358"/>
      <c r="E109" s="358"/>
      <c r="F109" s="358"/>
      <c r="G109" s="358"/>
      <c r="H109" s="358"/>
      <c r="I109" s="358"/>
      <c r="J109" s="359"/>
      <c r="K109" s="207"/>
    </row>
    <row r="110" spans="1:11" s="126" customFormat="1" ht="15" x14ac:dyDescent="0.2">
      <c r="A110" s="357" t="s">
        <v>144</v>
      </c>
      <c r="B110" s="358"/>
      <c r="C110" s="358"/>
      <c r="D110" s="358"/>
      <c r="E110" s="358"/>
      <c r="F110" s="358"/>
      <c r="G110" s="358"/>
      <c r="H110" s="358"/>
      <c r="I110" s="358"/>
      <c r="J110" s="359"/>
      <c r="K110" s="207"/>
    </row>
    <row r="111" spans="1:11" s="126" customFormat="1" ht="14.25" x14ac:dyDescent="0.2">
      <c r="A111" s="360" t="s">
        <v>171</v>
      </c>
      <c r="B111" s="361"/>
      <c r="C111" s="361"/>
      <c r="D111" s="361"/>
      <c r="E111" s="361"/>
      <c r="F111" s="361"/>
      <c r="G111" s="361"/>
      <c r="H111" s="361"/>
      <c r="I111" s="361"/>
      <c r="J111" s="362"/>
      <c r="K111" s="207"/>
    </row>
    <row r="112" spans="1:11" s="126" customFormat="1" ht="15" x14ac:dyDescent="0.2">
      <c r="A112" s="369" t="s">
        <v>215</v>
      </c>
      <c r="B112" s="370"/>
      <c r="C112" s="370"/>
      <c r="D112" s="370"/>
      <c r="E112" s="370"/>
      <c r="F112" s="370"/>
      <c r="G112" s="370"/>
      <c r="H112" s="370"/>
      <c r="I112" s="370"/>
      <c r="J112" s="371"/>
      <c r="K112" s="207"/>
    </row>
    <row r="113" spans="1:11" s="126" customFormat="1" ht="15" x14ac:dyDescent="0.25">
      <c r="A113" s="372" t="s">
        <v>104</v>
      </c>
      <c r="B113" s="373"/>
      <c r="C113" s="373"/>
      <c r="D113" s="373"/>
      <c r="E113" s="373"/>
      <c r="F113" s="373"/>
      <c r="G113" s="373"/>
      <c r="H113" s="373"/>
      <c r="I113" s="373"/>
      <c r="J113" s="374"/>
      <c r="K113" s="207"/>
    </row>
    <row r="114" spans="1:11" s="126" customFormat="1" ht="14.25" x14ac:dyDescent="0.2">
      <c r="A114" s="135" t="s">
        <v>93</v>
      </c>
      <c r="B114" s="136" t="s">
        <v>92</v>
      </c>
      <c r="C114" s="363" t="s">
        <v>94</v>
      </c>
      <c r="D114" s="363"/>
      <c r="E114" s="363"/>
      <c r="F114" s="363"/>
      <c r="G114" s="136" t="s">
        <v>95</v>
      </c>
      <c r="H114" s="137" t="s">
        <v>96</v>
      </c>
      <c r="I114" s="138" t="s">
        <v>97</v>
      </c>
      <c r="J114" s="139" t="s">
        <v>98</v>
      </c>
      <c r="K114" s="207"/>
    </row>
    <row r="115" spans="1:11" s="126" customFormat="1" ht="63" customHeight="1" x14ac:dyDescent="0.2">
      <c r="A115" s="132" t="s">
        <v>102</v>
      </c>
      <c r="B115" s="131">
        <v>42430</v>
      </c>
      <c r="C115" s="376" t="s">
        <v>216</v>
      </c>
      <c r="D115" s="377"/>
      <c r="E115" s="377"/>
      <c r="F115" s="378"/>
      <c r="G115" s="131" t="s">
        <v>11</v>
      </c>
      <c r="H115" s="131">
        <v>1</v>
      </c>
      <c r="I115" s="109">
        <v>3654.84</v>
      </c>
      <c r="J115" s="96">
        <f t="shared" ref="J115:J120" si="6">ROUND(I115*H115,2)</f>
        <v>3654.84</v>
      </c>
      <c r="K115" s="207"/>
    </row>
    <row r="116" spans="1:11" s="126" customFormat="1" ht="45.75" customHeight="1" x14ac:dyDescent="0.2">
      <c r="A116" s="132" t="s">
        <v>99</v>
      </c>
      <c r="B116" s="131">
        <v>94963</v>
      </c>
      <c r="C116" s="376" t="s">
        <v>105</v>
      </c>
      <c r="D116" s="377"/>
      <c r="E116" s="377"/>
      <c r="F116" s="378"/>
      <c r="G116" s="131" t="s">
        <v>107</v>
      </c>
      <c r="H116" s="131">
        <v>7.0000000000000007E-2</v>
      </c>
      <c r="I116" s="95">
        <v>257.24</v>
      </c>
      <c r="J116" s="96">
        <f t="shared" si="6"/>
        <v>18.010000000000002</v>
      </c>
      <c r="K116" s="207"/>
    </row>
    <row r="117" spans="1:11" s="126" customFormat="1" ht="30" customHeight="1" x14ac:dyDescent="0.2">
      <c r="A117" s="132" t="s">
        <v>99</v>
      </c>
      <c r="B117" s="131">
        <v>93358</v>
      </c>
      <c r="C117" s="376" t="s">
        <v>106</v>
      </c>
      <c r="D117" s="377"/>
      <c r="E117" s="377"/>
      <c r="F117" s="378"/>
      <c r="G117" s="131" t="s">
        <v>107</v>
      </c>
      <c r="H117" s="131">
        <v>0.12</v>
      </c>
      <c r="I117" s="95">
        <v>52.33</v>
      </c>
      <c r="J117" s="96">
        <f t="shared" si="6"/>
        <v>6.28</v>
      </c>
      <c r="K117" s="207"/>
    </row>
    <row r="118" spans="1:11" s="126" customFormat="1" ht="15" x14ac:dyDescent="0.2">
      <c r="A118" s="132" t="s">
        <v>99</v>
      </c>
      <c r="B118" s="131">
        <v>96995</v>
      </c>
      <c r="C118" s="376" t="s">
        <v>143</v>
      </c>
      <c r="D118" s="377"/>
      <c r="E118" s="377"/>
      <c r="F118" s="378"/>
      <c r="G118" s="131" t="s">
        <v>107</v>
      </c>
      <c r="H118" s="131">
        <v>0.05</v>
      </c>
      <c r="I118" s="95">
        <v>31.73</v>
      </c>
      <c r="J118" s="96">
        <f t="shared" si="6"/>
        <v>1.59</v>
      </c>
      <c r="K118" s="207"/>
    </row>
    <row r="119" spans="1:11" s="126" customFormat="1" ht="15" x14ac:dyDescent="0.2">
      <c r="A119" s="132" t="s">
        <v>99</v>
      </c>
      <c r="B119" s="131">
        <v>88309</v>
      </c>
      <c r="C119" s="376" t="s">
        <v>134</v>
      </c>
      <c r="D119" s="377"/>
      <c r="E119" s="377"/>
      <c r="F119" s="378"/>
      <c r="G119" s="131" t="s">
        <v>115</v>
      </c>
      <c r="H119" s="131">
        <v>1</v>
      </c>
      <c r="I119" s="95">
        <v>18.46</v>
      </c>
      <c r="J119" s="96">
        <f t="shared" si="6"/>
        <v>18.46</v>
      </c>
      <c r="K119" s="207"/>
    </row>
    <row r="120" spans="1:11" s="126" customFormat="1" ht="15" x14ac:dyDescent="0.2">
      <c r="A120" s="132" t="s">
        <v>99</v>
      </c>
      <c r="B120" s="131">
        <v>88316</v>
      </c>
      <c r="C120" s="376" t="s">
        <v>135</v>
      </c>
      <c r="D120" s="377"/>
      <c r="E120" s="377"/>
      <c r="F120" s="378"/>
      <c r="G120" s="131" t="s">
        <v>115</v>
      </c>
      <c r="H120" s="131">
        <v>1</v>
      </c>
      <c r="I120" s="95">
        <v>13.23</v>
      </c>
      <c r="J120" s="96">
        <f t="shared" si="6"/>
        <v>13.23</v>
      </c>
      <c r="K120" s="207"/>
    </row>
    <row r="121" spans="1:11" s="126" customFormat="1" ht="15" x14ac:dyDescent="0.2">
      <c r="A121" s="364" t="s">
        <v>101</v>
      </c>
      <c r="B121" s="365"/>
      <c r="C121" s="365"/>
      <c r="D121" s="365"/>
      <c r="E121" s="365"/>
      <c r="F121" s="365"/>
      <c r="G121" s="365"/>
      <c r="H121" s="365"/>
      <c r="I121" s="366"/>
      <c r="J121" s="97">
        <f>SUM(J115:J120)</f>
        <v>3712.4100000000008</v>
      </c>
      <c r="K121" s="207"/>
    </row>
    <row r="122" spans="1:11" s="126" customFormat="1" ht="15" x14ac:dyDescent="0.2">
      <c r="A122" s="357" t="s">
        <v>217</v>
      </c>
      <c r="B122" s="358"/>
      <c r="C122" s="358"/>
      <c r="D122" s="358"/>
      <c r="E122" s="358"/>
      <c r="F122" s="358"/>
      <c r="G122" s="358"/>
      <c r="H122" s="358"/>
      <c r="I122" s="358"/>
      <c r="J122" s="359"/>
      <c r="K122" s="207"/>
    </row>
    <row r="123" spans="1:11" s="126" customFormat="1" ht="15" x14ac:dyDescent="0.2">
      <c r="A123" s="357" t="s">
        <v>144</v>
      </c>
      <c r="B123" s="358"/>
      <c r="C123" s="358"/>
      <c r="D123" s="358"/>
      <c r="E123" s="358"/>
      <c r="F123" s="358"/>
      <c r="G123" s="358"/>
      <c r="H123" s="358"/>
      <c r="I123" s="358"/>
      <c r="J123" s="359"/>
      <c r="K123" s="207"/>
    </row>
    <row r="124" spans="1:11" s="126" customFormat="1" ht="15" x14ac:dyDescent="0.2">
      <c r="A124" s="117"/>
      <c r="B124" s="118"/>
      <c r="C124" s="118"/>
      <c r="D124" s="118"/>
      <c r="E124" s="118"/>
      <c r="F124" s="118"/>
      <c r="G124" s="133"/>
      <c r="H124" s="118"/>
      <c r="I124" s="118"/>
      <c r="J124" s="119"/>
      <c r="K124" s="207"/>
    </row>
    <row r="125" spans="1:11" s="126" customFormat="1" ht="14.25" x14ac:dyDescent="0.2">
      <c r="A125" s="360" t="s">
        <v>172</v>
      </c>
      <c r="B125" s="361"/>
      <c r="C125" s="361"/>
      <c r="D125" s="361"/>
      <c r="E125" s="361"/>
      <c r="F125" s="361"/>
      <c r="G125" s="361"/>
      <c r="H125" s="361"/>
      <c r="I125" s="361"/>
      <c r="J125" s="362"/>
      <c r="K125" s="207"/>
    </row>
    <row r="126" spans="1:11" s="126" customFormat="1" ht="15" x14ac:dyDescent="0.2">
      <c r="A126" s="369" t="s">
        <v>147</v>
      </c>
      <c r="B126" s="370"/>
      <c r="C126" s="370"/>
      <c r="D126" s="370"/>
      <c r="E126" s="370"/>
      <c r="F126" s="370"/>
      <c r="G126" s="370"/>
      <c r="H126" s="370"/>
      <c r="I126" s="370"/>
      <c r="J126" s="371"/>
      <c r="K126" s="207"/>
    </row>
    <row r="127" spans="1:11" s="126" customFormat="1" ht="15" x14ac:dyDescent="0.25">
      <c r="A127" s="372" t="s">
        <v>104</v>
      </c>
      <c r="B127" s="373"/>
      <c r="C127" s="373"/>
      <c r="D127" s="373"/>
      <c r="E127" s="373"/>
      <c r="F127" s="373"/>
      <c r="G127" s="373"/>
      <c r="H127" s="373"/>
      <c r="I127" s="373"/>
      <c r="J127" s="374"/>
      <c r="K127" s="207"/>
    </row>
    <row r="128" spans="1:11" s="126" customFormat="1" ht="14.25" x14ac:dyDescent="0.2">
      <c r="A128" s="135" t="s">
        <v>93</v>
      </c>
      <c r="B128" s="136" t="s">
        <v>92</v>
      </c>
      <c r="C128" s="363" t="s">
        <v>94</v>
      </c>
      <c r="D128" s="363"/>
      <c r="E128" s="363"/>
      <c r="F128" s="363"/>
      <c r="G128" s="136" t="s">
        <v>95</v>
      </c>
      <c r="H128" s="137" t="s">
        <v>96</v>
      </c>
      <c r="I128" s="138" t="s">
        <v>97</v>
      </c>
      <c r="J128" s="139" t="s">
        <v>98</v>
      </c>
      <c r="K128" s="207"/>
    </row>
    <row r="129" spans="1:11" s="126" customFormat="1" ht="15" x14ac:dyDescent="0.2">
      <c r="A129" s="132" t="s">
        <v>102</v>
      </c>
      <c r="B129" s="131">
        <v>42438</v>
      </c>
      <c r="C129" s="376" t="s">
        <v>148</v>
      </c>
      <c r="D129" s="377"/>
      <c r="E129" s="377"/>
      <c r="F129" s="378"/>
      <c r="G129" s="131" t="s">
        <v>11</v>
      </c>
      <c r="H129" s="131">
        <v>1</v>
      </c>
      <c r="I129" s="109">
        <v>1187.6099999999999</v>
      </c>
      <c r="J129" s="96">
        <f t="shared" ref="J129:J134" si="7">ROUND(I129*H129,2)</f>
        <v>1187.6099999999999</v>
      </c>
      <c r="K129" s="207"/>
    </row>
    <row r="130" spans="1:11" s="126" customFormat="1" ht="15" x14ac:dyDescent="0.2">
      <c r="A130" s="132" t="s">
        <v>99</v>
      </c>
      <c r="B130" s="131">
        <v>94963</v>
      </c>
      <c r="C130" s="376" t="s">
        <v>105</v>
      </c>
      <c r="D130" s="377"/>
      <c r="E130" s="377"/>
      <c r="F130" s="378"/>
      <c r="G130" s="131" t="s">
        <v>107</v>
      </c>
      <c r="H130" s="131">
        <v>0.04</v>
      </c>
      <c r="I130" s="95">
        <v>257.24</v>
      </c>
      <c r="J130" s="96">
        <f t="shared" si="7"/>
        <v>10.29</v>
      </c>
      <c r="K130" s="207"/>
    </row>
    <row r="131" spans="1:11" s="126" customFormat="1" ht="15" x14ac:dyDescent="0.2">
      <c r="A131" s="132" t="s">
        <v>99</v>
      </c>
      <c r="B131" s="131">
        <v>93358</v>
      </c>
      <c r="C131" s="376" t="s">
        <v>106</v>
      </c>
      <c r="D131" s="377"/>
      <c r="E131" s="377"/>
      <c r="F131" s="378"/>
      <c r="G131" s="131" t="s">
        <v>107</v>
      </c>
      <c r="H131" s="131">
        <v>0.08</v>
      </c>
      <c r="I131" s="95">
        <v>52.33</v>
      </c>
      <c r="J131" s="96">
        <f t="shared" si="7"/>
        <v>4.1900000000000004</v>
      </c>
      <c r="K131" s="207"/>
    </row>
    <row r="132" spans="1:11" s="126" customFormat="1" ht="15" x14ac:dyDescent="0.2">
      <c r="A132" s="132" t="s">
        <v>99</v>
      </c>
      <c r="B132" s="131">
        <v>96995</v>
      </c>
      <c r="C132" s="376" t="s">
        <v>143</v>
      </c>
      <c r="D132" s="377"/>
      <c r="E132" s="377"/>
      <c r="F132" s="378"/>
      <c r="G132" s="131" t="s">
        <v>107</v>
      </c>
      <c r="H132" s="131">
        <v>0.04</v>
      </c>
      <c r="I132" s="95">
        <v>31.73</v>
      </c>
      <c r="J132" s="96">
        <f t="shared" si="7"/>
        <v>1.27</v>
      </c>
      <c r="K132" s="207"/>
    </row>
    <row r="133" spans="1:11" s="126" customFormat="1" ht="15" x14ac:dyDescent="0.2">
      <c r="A133" s="132" t="s">
        <v>99</v>
      </c>
      <c r="B133" s="131">
        <v>88309</v>
      </c>
      <c r="C133" s="376" t="s">
        <v>134</v>
      </c>
      <c r="D133" s="377"/>
      <c r="E133" s="377"/>
      <c r="F133" s="378"/>
      <c r="G133" s="131" t="s">
        <v>115</v>
      </c>
      <c r="H133" s="131">
        <v>1</v>
      </c>
      <c r="I133" s="95">
        <v>18.46</v>
      </c>
      <c r="J133" s="96">
        <f t="shared" si="7"/>
        <v>18.46</v>
      </c>
      <c r="K133" s="207"/>
    </row>
    <row r="134" spans="1:11" s="126" customFormat="1" ht="15" x14ac:dyDescent="0.2">
      <c r="A134" s="132" t="s">
        <v>99</v>
      </c>
      <c r="B134" s="131">
        <v>88316</v>
      </c>
      <c r="C134" s="376" t="s">
        <v>135</v>
      </c>
      <c r="D134" s="377"/>
      <c r="E134" s="377"/>
      <c r="F134" s="378"/>
      <c r="G134" s="131" t="s">
        <v>115</v>
      </c>
      <c r="H134" s="131">
        <v>1</v>
      </c>
      <c r="I134" s="95">
        <v>13.23</v>
      </c>
      <c r="J134" s="96">
        <f t="shared" si="7"/>
        <v>13.23</v>
      </c>
      <c r="K134" s="207"/>
    </row>
    <row r="135" spans="1:11" s="126" customFormat="1" ht="15" x14ac:dyDescent="0.2">
      <c r="A135" s="364" t="s">
        <v>101</v>
      </c>
      <c r="B135" s="365"/>
      <c r="C135" s="365"/>
      <c r="D135" s="365"/>
      <c r="E135" s="365"/>
      <c r="F135" s="365"/>
      <c r="G135" s="365"/>
      <c r="H135" s="365"/>
      <c r="I135" s="366"/>
      <c r="J135" s="97">
        <f>SUM(J129:J134)</f>
        <v>1235.05</v>
      </c>
      <c r="K135" s="207"/>
    </row>
    <row r="136" spans="1:11" s="126" customFormat="1" ht="15" x14ac:dyDescent="0.2">
      <c r="A136" s="357" t="s">
        <v>210</v>
      </c>
      <c r="B136" s="358"/>
      <c r="C136" s="358"/>
      <c r="D136" s="358"/>
      <c r="E136" s="358"/>
      <c r="F136" s="358"/>
      <c r="G136" s="358"/>
      <c r="H136" s="358"/>
      <c r="I136" s="358"/>
      <c r="J136" s="359"/>
      <c r="K136" s="207"/>
    </row>
    <row r="137" spans="1:11" s="126" customFormat="1" ht="15" x14ac:dyDescent="0.2">
      <c r="A137" s="357" t="s">
        <v>144</v>
      </c>
      <c r="B137" s="358"/>
      <c r="C137" s="358"/>
      <c r="D137" s="358"/>
      <c r="E137" s="358"/>
      <c r="F137" s="358"/>
      <c r="G137" s="358"/>
      <c r="H137" s="358"/>
      <c r="I137" s="358"/>
      <c r="J137" s="359"/>
      <c r="K137" s="207"/>
    </row>
    <row r="138" spans="1:11" s="126" customFormat="1" ht="15" x14ac:dyDescent="0.2">
      <c r="A138" s="380"/>
      <c r="B138" s="381"/>
      <c r="C138" s="381"/>
      <c r="D138" s="381"/>
      <c r="E138" s="381"/>
      <c r="F138" s="381"/>
      <c r="G138" s="381"/>
      <c r="H138" s="381"/>
      <c r="I138" s="381"/>
      <c r="J138" s="382"/>
      <c r="K138" s="207"/>
    </row>
    <row r="139" spans="1:11" s="126" customFormat="1" ht="14.25" x14ac:dyDescent="0.2">
      <c r="A139" s="360" t="s">
        <v>214</v>
      </c>
      <c r="B139" s="361"/>
      <c r="C139" s="361"/>
      <c r="D139" s="361"/>
      <c r="E139" s="361"/>
      <c r="F139" s="361"/>
      <c r="G139" s="361"/>
      <c r="H139" s="361"/>
      <c r="I139" s="361"/>
      <c r="J139" s="362"/>
      <c r="K139" s="207"/>
    </row>
    <row r="140" spans="1:11" s="126" customFormat="1" ht="15" x14ac:dyDescent="0.2">
      <c r="A140" s="369" t="s">
        <v>149</v>
      </c>
      <c r="B140" s="370"/>
      <c r="C140" s="370"/>
      <c r="D140" s="370"/>
      <c r="E140" s="370"/>
      <c r="F140" s="370"/>
      <c r="G140" s="370"/>
      <c r="H140" s="370"/>
      <c r="I140" s="370"/>
      <c r="J140" s="371"/>
      <c r="K140" s="207"/>
    </row>
    <row r="141" spans="1:11" s="126" customFormat="1" ht="15" x14ac:dyDescent="0.25">
      <c r="A141" s="372" t="s">
        <v>104</v>
      </c>
      <c r="B141" s="373"/>
      <c r="C141" s="373"/>
      <c r="D141" s="373"/>
      <c r="E141" s="373"/>
      <c r="F141" s="373"/>
      <c r="G141" s="373"/>
      <c r="H141" s="373"/>
      <c r="I141" s="373"/>
      <c r="J141" s="374"/>
      <c r="K141" s="207"/>
    </row>
    <row r="142" spans="1:11" s="126" customFormat="1" ht="14.25" x14ac:dyDescent="0.2">
      <c r="A142" s="135" t="s">
        <v>93</v>
      </c>
      <c r="B142" s="136" t="s">
        <v>92</v>
      </c>
      <c r="C142" s="363" t="s">
        <v>94</v>
      </c>
      <c r="D142" s="363"/>
      <c r="E142" s="363"/>
      <c r="F142" s="363"/>
      <c r="G142" s="136" t="s">
        <v>95</v>
      </c>
      <c r="H142" s="137" t="s">
        <v>96</v>
      </c>
      <c r="I142" s="138" t="s">
        <v>97</v>
      </c>
      <c r="J142" s="139" t="s">
        <v>98</v>
      </c>
      <c r="K142" s="207"/>
    </row>
    <row r="143" spans="1:11" s="126" customFormat="1" ht="15" x14ac:dyDescent="0.2">
      <c r="A143" s="132" t="s">
        <v>102</v>
      </c>
      <c r="B143" s="131">
        <v>42440</v>
      </c>
      <c r="C143" s="376" t="s">
        <v>150</v>
      </c>
      <c r="D143" s="377"/>
      <c r="E143" s="377"/>
      <c r="F143" s="378"/>
      <c r="G143" s="131" t="s">
        <v>11</v>
      </c>
      <c r="H143" s="131">
        <v>1</v>
      </c>
      <c r="I143" s="109">
        <v>702.04</v>
      </c>
      <c r="J143" s="96">
        <f t="shared" ref="J143:J148" si="8">ROUND(I143*H143,2)</f>
        <v>702.04</v>
      </c>
      <c r="K143" s="207"/>
    </row>
    <row r="144" spans="1:11" s="126" customFormat="1" ht="15" x14ac:dyDescent="0.2">
      <c r="A144" s="132" t="s">
        <v>99</v>
      </c>
      <c r="B144" s="131">
        <v>94963</v>
      </c>
      <c r="C144" s="376" t="s">
        <v>105</v>
      </c>
      <c r="D144" s="377"/>
      <c r="E144" s="377"/>
      <c r="F144" s="378"/>
      <c r="G144" s="131" t="s">
        <v>107</v>
      </c>
      <c r="H144" s="131">
        <v>0.02</v>
      </c>
      <c r="I144" s="95">
        <v>257.24</v>
      </c>
      <c r="J144" s="96">
        <f t="shared" si="8"/>
        <v>5.14</v>
      </c>
      <c r="K144" s="207"/>
    </row>
    <row r="145" spans="1:11" s="126" customFormat="1" ht="15" x14ac:dyDescent="0.2">
      <c r="A145" s="132" t="s">
        <v>99</v>
      </c>
      <c r="B145" s="131">
        <v>93358</v>
      </c>
      <c r="C145" s="376" t="s">
        <v>106</v>
      </c>
      <c r="D145" s="377"/>
      <c r="E145" s="377"/>
      <c r="F145" s="378"/>
      <c r="G145" s="131" t="s">
        <v>107</v>
      </c>
      <c r="H145" s="131">
        <v>0.04</v>
      </c>
      <c r="I145" s="95">
        <v>52.33</v>
      </c>
      <c r="J145" s="96">
        <f t="shared" si="8"/>
        <v>2.09</v>
      </c>
      <c r="K145" s="207"/>
    </row>
    <row r="146" spans="1:11" s="126" customFormat="1" ht="15" x14ac:dyDescent="0.2">
      <c r="A146" s="132" t="s">
        <v>99</v>
      </c>
      <c r="B146" s="131">
        <v>96995</v>
      </c>
      <c r="C146" s="376" t="s">
        <v>143</v>
      </c>
      <c r="D146" s="377"/>
      <c r="E146" s="377"/>
      <c r="F146" s="378"/>
      <c r="G146" s="131" t="s">
        <v>107</v>
      </c>
      <c r="H146" s="131">
        <v>0.02</v>
      </c>
      <c r="I146" s="95">
        <v>31.73</v>
      </c>
      <c r="J146" s="96">
        <f t="shared" si="8"/>
        <v>0.63</v>
      </c>
      <c r="K146" s="207"/>
    </row>
    <row r="147" spans="1:11" s="126" customFormat="1" ht="15" x14ac:dyDescent="0.2">
      <c r="A147" s="132" t="s">
        <v>99</v>
      </c>
      <c r="B147" s="131">
        <v>88309</v>
      </c>
      <c r="C147" s="376" t="s">
        <v>134</v>
      </c>
      <c r="D147" s="377"/>
      <c r="E147" s="377"/>
      <c r="F147" s="378"/>
      <c r="G147" s="131" t="s">
        <v>115</v>
      </c>
      <c r="H147" s="131">
        <v>1</v>
      </c>
      <c r="I147" s="95">
        <v>18.46</v>
      </c>
      <c r="J147" s="96">
        <f t="shared" si="8"/>
        <v>18.46</v>
      </c>
      <c r="K147" s="207"/>
    </row>
    <row r="148" spans="1:11" s="126" customFormat="1" ht="15" x14ac:dyDescent="0.2">
      <c r="A148" s="132" t="s">
        <v>99</v>
      </c>
      <c r="B148" s="131">
        <v>88316</v>
      </c>
      <c r="C148" s="376" t="s">
        <v>135</v>
      </c>
      <c r="D148" s="377"/>
      <c r="E148" s="377"/>
      <c r="F148" s="378"/>
      <c r="G148" s="131" t="s">
        <v>115</v>
      </c>
      <c r="H148" s="131">
        <v>1</v>
      </c>
      <c r="I148" s="95">
        <v>13.23</v>
      </c>
      <c r="J148" s="96">
        <f t="shared" si="8"/>
        <v>13.23</v>
      </c>
      <c r="K148" s="207"/>
    </row>
    <row r="149" spans="1:11" s="126" customFormat="1" ht="15" x14ac:dyDescent="0.2">
      <c r="A149" s="364" t="s">
        <v>101</v>
      </c>
      <c r="B149" s="365"/>
      <c r="C149" s="365"/>
      <c r="D149" s="365"/>
      <c r="E149" s="365"/>
      <c r="F149" s="365"/>
      <c r="G149" s="365"/>
      <c r="H149" s="365"/>
      <c r="I149" s="366"/>
      <c r="J149" s="97">
        <f>SUM(J143:J148)</f>
        <v>741.59</v>
      </c>
      <c r="K149" s="207"/>
    </row>
    <row r="150" spans="1:11" s="126" customFormat="1" ht="15" x14ac:dyDescent="0.2">
      <c r="A150" s="357" t="s">
        <v>210</v>
      </c>
      <c r="B150" s="358"/>
      <c r="C150" s="358"/>
      <c r="D150" s="358"/>
      <c r="E150" s="358"/>
      <c r="F150" s="358"/>
      <c r="G150" s="358"/>
      <c r="H150" s="358"/>
      <c r="I150" s="358"/>
      <c r="J150" s="359"/>
      <c r="K150" s="207"/>
    </row>
    <row r="151" spans="1:11" s="126" customFormat="1" ht="15" x14ac:dyDescent="0.2">
      <c r="A151" s="357" t="s">
        <v>144</v>
      </c>
      <c r="B151" s="358"/>
      <c r="C151" s="358"/>
      <c r="D151" s="358"/>
      <c r="E151" s="358"/>
      <c r="F151" s="358"/>
      <c r="G151" s="358"/>
      <c r="H151" s="358"/>
      <c r="I151" s="358"/>
      <c r="J151" s="359"/>
      <c r="K151" s="207"/>
    </row>
    <row r="152" spans="1:11" s="126" customFormat="1" ht="15" x14ac:dyDescent="0.2">
      <c r="A152" s="380"/>
      <c r="B152" s="381"/>
      <c r="C152" s="381"/>
      <c r="D152" s="381"/>
      <c r="E152" s="381"/>
      <c r="F152" s="381"/>
      <c r="G152" s="381"/>
      <c r="H152" s="381"/>
      <c r="I152" s="381"/>
      <c r="J152" s="382"/>
      <c r="K152" s="207"/>
    </row>
    <row r="153" spans="1:11" s="126" customFormat="1" ht="14.25" x14ac:dyDescent="0.2">
      <c r="A153" s="360" t="s">
        <v>218</v>
      </c>
      <c r="B153" s="361"/>
      <c r="C153" s="361"/>
      <c r="D153" s="361"/>
      <c r="E153" s="361"/>
      <c r="F153" s="361"/>
      <c r="G153" s="361"/>
      <c r="H153" s="361"/>
      <c r="I153" s="361"/>
      <c r="J153" s="362"/>
      <c r="K153" s="207"/>
    </row>
    <row r="154" spans="1:11" s="126" customFormat="1" ht="15" x14ac:dyDescent="0.2">
      <c r="A154" s="369" t="s">
        <v>330</v>
      </c>
      <c r="B154" s="370"/>
      <c r="C154" s="370"/>
      <c r="D154" s="370"/>
      <c r="E154" s="370"/>
      <c r="F154" s="370"/>
      <c r="G154" s="370"/>
      <c r="H154" s="370"/>
      <c r="I154" s="370"/>
      <c r="J154" s="371"/>
      <c r="K154" s="207"/>
    </row>
    <row r="155" spans="1:11" s="126" customFormat="1" ht="15" x14ac:dyDescent="0.25">
      <c r="A155" s="372" t="s">
        <v>235</v>
      </c>
      <c r="B155" s="373"/>
      <c r="C155" s="373"/>
      <c r="D155" s="373"/>
      <c r="E155" s="373"/>
      <c r="F155" s="373"/>
      <c r="G155" s="373"/>
      <c r="H155" s="373"/>
      <c r="I155" s="373"/>
      <c r="J155" s="374"/>
      <c r="K155" s="207"/>
    </row>
    <row r="156" spans="1:11" s="126" customFormat="1" ht="14.25" x14ac:dyDescent="0.2">
      <c r="A156" s="135" t="s">
        <v>93</v>
      </c>
      <c r="B156" s="136" t="s">
        <v>92</v>
      </c>
      <c r="C156" s="363" t="s">
        <v>94</v>
      </c>
      <c r="D156" s="363"/>
      <c r="E156" s="363"/>
      <c r="F156" s="363"/>
      <c r="G156" s="136" t="s">
        <v>95</v>
      </c>
      <c r="H156" s="137" t="s">
        <v>96</v>
      </c>
      <c r="I156" s="138" t="s">
        <v>97</v>
      </c>
      <c r="J156" s="139" t="s">
        <v>98</v>
      </c>
      <c r="K156" s="207"/>
    </row>
    <row r="157" spans="1:11" s="126" customFormat="1" ht="15" x14ac:dyDescent="0.2">
      <c r="A157" s="132" t="s">
        <v>99</v>
      </c>
      <c r="B157" s="131">
        <v>72900</v>
      </c>
      <c r="C157" s="376" t="s">
        <v>236</v>
      </c>
      <c r="D157" s="377"/>
      <c r="E157" s="377"/>
      <c r="F157" s="378"/>
      <c r="G157" s="131" t="s">
        <v>107</v>
      </c>
      <c r="H157" s="131">
        <v>6.2600000000000003E-2</v>
      </c>
      <c r="I157" s="109">
        <v>0.46</v>
      </c>
      <c r="J157" s="96">
        <f>ROUND(I157*H157,2)</f>
        <v>0.03</v>
      </c>
      <c r="K157" s="207"/>
    </row>
    <row r="158" spans="1:11" s="126" customFormat="1" ht="15" x14ac:dyDescent="0.2">
      <c r="A158" s="132" t="s">
        <v>99</v>
      </c>
      <c r="B158" s="131">
        <v>88316</v>
      </c>
      <c r="C158" s="376" t="s">
        <v>135</v>
      </c>
      <c r="D158" s="377"/>
      <c r="E158" s="377"/>
      <c r="F158" s="378"/>
      <c r="G158" s="131" t="s">
        <v>115</v>
      </c>
      <c r="H158" s="131">
        <v>2.7799999999999998E-2</v>
      </c>
      <c r="I158" s="95">
        <v>13.23</v>
      </c>
      <c r="J158" s="96">
        <f t="shared" ref="J158" si="9">ROUND(I158*H158,2)</f>
        <v>0.37</v>
      </c>
      <c r="K158" s="207"/>
    </row>
    <row r="159" spans="1:11" s="126" customFormat="1" ht="15" x14ac:dyDescent="0.2">
      <c r="A159" s="364" t="s">
        <v>101</v>
      </c>
      <c r="B159" s="365"/>
      <c r="C159" s="365"/>
      <c r="D159" s="365"/>
      <c r="E159" s="365"/>
      <c r="F159" s="365"/>
      <c r="G159" s="365"/>
      <c r="H159" s="365"/>
      <c r="I159" s="366"/>
      <c r="J159" s="97">
        <f>SUM(J157:J158)</f>
        <v>0.4</v>
      </c>
      <c r="K159" s="207"/>
    </row>
    <row r="160" spans="1:11" s="126" customFormat="1" ht="44.25" customHeight="1" x14ac:dyDescent="0.2">
      <c r="A160" s="357" t="s">
        <v>210</v>
      </c>
      <c r="B160" s="358"/>
      <c r="C160" s="358"/>
      <c r="D160" s="358"/>
      <c r="E160" s="358"/>
      <c r="F160" s="358"/>
      <c r="G160" s="358"/>
      <c r="H160" s="358"/>
      <c r="I160" s="358"/>
      <c r="J160" s="359"/>
      <c r="K160" s="207"/>
    </row>
    <row r="161" spans="1:10" ht="15" x14ac:dyDescent="0.2">
      <c r="A161" s="357" t="s">
        <v>144</v>
      </c>
      <c r="B161" s="358"/>
      <c r="C161" s="358"/>
      <c r="D161" s="358"/>
      <c r="E161" s="358"/>
      <c r="F161" s="358"/>
      <c r="G161" s="358"/>
      <c r="H161" s="358"/>
      <c r="I161" s="358"/>
      <c r="J161" s="359"/>
    </row>
    <row r="162" spans="1:10" x14ac:dyDescent="0.2">
      <c r="A162" s="115"/>
      <c r="B162" s="223"/>
      <c r="C162" s="126"/>
      <c r="D162" s="126"/>
      <c r="E162" s="126"/>
      <c r="F162" s="126"/>
      <c r="G162" s="126"/>
      <c r="H162" s="126"/>
      <c r="I162" s="126"/>
      <c r="J162" s="116"/>
    </row>
    <row r="163" spans="1:10" x14ac:dyDescent="0.2">
      <c r="A163" s="115"/>
      <c r="B163" s="223"/>
      <c r="C163" s="126"/>
      <c r="D163" s="126"/>
      <c r="E163" s="126"/>
      <c r="F163" s="126"/>
      <c r="G163" s="126"/>
      <c r="H163" s="126"/>
      <c r="I163" s="126"/>
      <c r="J163" s="116"/>
    </row>
    <row r="164" spans="1:10" x14ac:dyDescent="0.2">
      <c r="A164" s="115"/>
      <c r="B164" s="223"/>
      <c r="C164" s="126"/>
      <c r="D164" s="126"/>
      <c r="E164" s="126"/>
      <c r="F164" s="126"/>
      <c r="G164" s="126"/>
      <c r="H164" s="126"/>
      <c r="I164" s="126"/>
      <c r="J164" s="116"/>
    </row>
    <row r="165" spans="1:10" x14ac:dyDescent="0.2">
      <c r="A165" s="115"/>
      <c r="B165" s="223"/>
      <c r="C165" s="126"/>
      <c r="D165" s="126"/>
      <c r="E165" s="126"/>
      <c r="F165" s="126"/>
      <c r="G165" s="126"/>
      <c r="H165" s="126"/>
      <c r="I165" s="126"/>
      <c r="J165" s="116"/>
    </row>
    <row r="166" spans="1:10" x14ac:dyDescent="0.2">
      <c r="A166" s="115" t="s">
        <v>331</v>
      </c>
      <c r="B166" s="224"/>
      <c r="C166" s="225"/>
      <c r="D166" s="6"/>
      <c r="E166" s="226"/>
      <c r="F166" s="227"/>
      <c r="G166" s="228"/>
      <c r="H166" s="224"/>
      <c r="I166" s="126"/>
      <c r="J166" s="116"/>
    </row>
    <row r="167" spans="1:10" x14ac:dyDescent="0.2">
      <c r="A167" s="115"/>
      <c r="B167" s="367" t="str">
        <f>'[2]Planilha Orçamentária'!D65</f>
        <v>Eng. Bruno Dias</v>
      </c>
      <c r="C167" s="367"/>
      <c r="D167" s="367"/>
      <c r="E167" s="126"/>
      <c r="F167" s="155"/>
      <c r="G167" s="155" t="s">
        <v>25</v>
      </c>
      <c r="H167" s="126"/>
      <c r="I167" s="126"/>
      <c r="J167" s="116"/>
    </row>
    <row r="168" spans="1:10" x14ac:dyDescent="0.2">
      <c r="A168" s="115"/>
      <c r="B168" s="368" t="str">
        <f>'[2]Planilha Orçamentária'!D66</f>
        <v>CREA: RJ 2019109261</v>
      </c>
      <c r="C168" s="368"/>
      <c r="D168" s="368"/>
      <c r="E168" s="126"/>
      <c r="F168" s="155"/>
      <c r="G168" s="155" t="s">
        <v>26</v>
      </c>
      <c r="H168" s="126"/>
      <c r="I168" s="126"/>
      <c r="J168" s="116"/>
    </row>
    <row r="169" spans="1:10" x14ac:dyDescent="0.2">
      <c r="A169" s="115"/>
      <c r="B169" s="223"/>
      <c r="C169" s="126"/>
      <c r="D169" s="126"/>
      <c r="E169" s="126"/>
      <c r="F169" s="126"/>
      <c r="G169" s="126"/>
      <c r="H169" s="126"/>
      <c r="I169" s="126"/>
      <c r="J169" s="116"/>
    </row>
    <row r="170" spans="1:10" ht="13.5" thickBot="1" x14ac:dyDescent="0.25">
      <c r="A170" s="402" t="s">
        <v>109</v>
      </c>
      <c r="B170" s="403"/>
      <c r="C170" s="403"/>
      <c r="D170" s="403"/>
      <c r="E170" s="403"/>
      <c r="F170" s="403"/>
      <c r="G170" s="403"/>
      <c r="H170" s="403"/>
      <c r="I170" s="403"/>
      <c r="J170" s="404"/>
    </row>
  </sheetData>
  <mergeCells count="162">
    <mergeCell ref="C157:F157"/>
    <mergeCell ref="A170:J170"/>
    <mergeCell ref="C59:F59"/>
    <mergeCell ref="C60:F60"/>
    <mergeCell ref="C61:F61"/>
    <mergeCell ref="C62:F62"/>
    <mergeCell ref="C63:F63"/>
    <mergeCell ref="C64:F64"/>
    <mergeCell ref="C65:F65"/>
    <mergeCell ref="A141:J141"/>
    <mergeCell ref="C143:F143"/>
    <mergeCell ref="C144:F144"/>
    <mergeCell ref="A151:J151"/>
    <mergeCell ref="A152:J152"/>
    <mergeCell ref="A140:J140"/>
    <mergeCell ref="A155:J155"/>
    <mergeCell ref="C145:F145"/>
    <mergeCell ref="C146:F146"/>
    <mergeCell ref="C147:F147"/>
    <mergeCell ref="C148:F148"/>
    <mergeCell ref="A154:J154"/>
    <mergeCell ref="C158:F158"/>
    <mergeCell ref="A138:J138"/>
    <mergeCell ref="C131:F131"/>
    <mergeCell ref="A6:E6"/>
    <mergeCell ref="F6:J6"/>
    <mergeCell ref="A1:B1"/>
    <mergeCell ref="D1:J1"/>
    <mergeCell ref="A2:J2"/>
    <mergeCell ref="A3:J3"/>
    <mergeCell ref="A5:F5"/>
    <mergeCell ref="A7:E7"/>
    <mergeCell ref="F7:F8"/>
    <mergeCell ref="G7:G8"/>
    <mergeCell ref="A8:E8"/>
    <mergeCell ref="C134:F134"/>
    <mergeCell ref="A112:J112"/>
    <mergeCell ref="A127:J127"/>
    <mergeCell ref="A68:J68"/>
    <mergeCell ref="A53:J53"/>
    <mergeCell ref="A54:J54"/>
    <mergeCell ref="A55:J55"/>
    <mergeCell ref="A56:J56"/>
    <mergeCell ref="A57:J57"/>
    <mergeCell ref="A58:J58"/>
    <mergeCell ref="A137:J137"/>
    <mergeCell ref="A72:J72"/>
    <mergeCell ref="C74:F74"/>
    <mergeCell ref="C79:F79"/>
    <mergeCell ref="A82:J82"/>
    <mergeCell ref="C78:F78"/>
    <mergeCell ref="C77:F77"/>
    <mergeCell ref="C119:F119"/>
    <mergeCell ref="C120:F120"/>
    <mergeCell ref="A123:J123"/>
    <mergeCell ref="A113:J113"/>
    <mergeCell ref="C115:F115"/>
    <mergeCell ref="C116:F116"/>
    <mergeCell ref="C117:F117"/>
    <mergeCell ref="C118:F118"/>
    <mergeCell ref="A126:J126"/>
    <mergeCell ref="C133:F133"/>
    <mergeCell ref="C132:F132"/>
    <mergeCell ref="A10:J10"/>
    <mergeCell ref="A11:J11"/>
    <mergeCell ref="A12:J12"/>
    <mergeCell ref="C13:F13"/>
    <mergeCell ref="C88:F88"/>
    <mergeCell ref="C14:F14"/>
    <mergeCell ref="A17:J17"/>
    <mergeCell ref="A28:J28"/>
    <mergeCell ref="C75:F75"/>
    <mergeCell ref="A85:J85"/>
    <mergeCell ref="A86:J86"/>
    <mergeCell ref="C76:F76"/>
    <mergeCell ref="A70:J70"/>
    <mergeCell ref="A47:J47"/>
    <mergeCell ref="C129:F129"/>
    <mergeCell ref="C130:F130"/>
    <mergeCell ref="A66:I66"/>
    <mergeCell ref="A67:J67"/>
    <mergeCell ref="A96:J96"/>
    <mergeCell ref="C91:F91"/>
    <mergeCell ref="C89:F89"/>
    <mergeCell ref="C90:F90"/>
    <mergeCell ref="C92:F92"/>
    <mergeCell ref="C93:F93"/>
    <mergeCell ref="A46:J46"/>
    <mergeCell ref="C33:F33"/>
    <mergeCell ref="C34:F34"/>
    <mergeCell ref="A71:J71"/>
    <mergeCell ref="A15:I15"/>
    <mergeCell ref="A16:J16"/>
    <mergeCell ref="C32:F32"/>
    <mergeCell ref="C35:F35"/>
    <mergeCell ref="C36:F36"/>
    <mergeCell ref="C37:F37"/>
    <mergeCell ref="C38:F38"/>
    <mergeCell ref="C39:F39"/>
    <mergeCell ref="C40:F40"/>
    <mergeCell ref="A19:J19"/>
    <mergeCell ref="A18:J18"/>
    <mergeCell ref="A29:J29"/>
    <mergeCell ref="A30:J30"/>
    <mergeCell ref="A31:J31"/>
    <mergeCell ref="A41:I41"/>
    <mergeCell ref="A42:J42"/>
    <mergeCell ref="A43:J43"/>
    <mergeCell ref="A45:J45"/>
    <mergeCell ref="C48:F48"/>
    <mergeCell ref="C49:F49"/>
    <mergeCell ref="C50:F50"/>
    <mergeCell ref="C51:F51"/>
    <mergeCell ref="A52:I52"/>
    <mergeCell ref="A122:J122"/>
    <mergeCell ref="A125:J125"/>
    <mergeCell ref="C128:F128"/>
    <mergeCell ref="A135:I135"/>
    <mergeCell ref="A136:J136"/>
    <mergeCell ref="A139:J139"/>
    <mergeCell ref="C142:F142"/>
    <mergeCell ref="A149:I149"/>
    <mergeCell ref="C73:F73"/>
    <mergeCell ref="A80:I80"/>
    <mergeCell ref="A81:J81"/>
    <mergeCell ref="A84:J84"/>
    <mergeCell ref="C87:F87"/>
    <mergeCell ref="A94:I94"/>
    <mergeCell ref="A95:J95"/>
    <mergeCell ref="A111:J111"/>
    <mergeCell ref="C114:F114"/>
    <mergeCell ref="C106:F106"/>
    <mergeCell ref="C107:F107"/>
    <mergeCell ref="A108:I108"/>
    <mergeCell ref="A109:J109"/>
    <mergeCell ref="A110:J110"/>
    <mergeCell ref="A98:J98"/>
    <mergeCell ref="A97:J97"/>
    <mergeCell ref="A150:J150"/>
    <mergeCell ref="A153:J153"/>
    <mergeCell ref="C156:F156"/>
    <mergeCell ref="A159:I159"/>
    <mergeCell ref="A160:J160"/>
    <mergeCell ref="A161:J161"/>
    <mergeCell ref="B167:D167"/>
    <mergeCell ref="B168:D168"/>
    <mergeCell ref="A20:J20"/>
    <mergeCell ref="A21:J21"/>
    <mergeCell ref="C22:F22"/>
    <mergeCell ref="C23:F23"/>
    <mergeCell ref="C24:F24"/>
    <mergeCell ref="A25:I25"/>
    <mergeCell ref="A26:J26"/>
    <mergeCell ref="A27:J27"/>
    <mergeCell ref="A99:J99"/>
    <mergeCell ref="A100:J100"/>
    <mergeCell ref="C101:F101"/>
    <mergeCell ref="C102:F102"/>
    <mergeCell ref="C103:F103"/>
    <mergeCell ref="C104:F104"/>
    <mergeCell ref="C105:F105"/>
    <mergeCell ref="A121:I121"/>
  </mergeCells>
  <phoneticPr fontId="15" type="noConversion"/>
  <printOptions horizontalCentered="1"/>
  <pageMargins left="0" right="0" top="0" bottom="0" header="0" footer="0"/>
  <pageSetup paperSize="9" scale="8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100" workbookViewId="0">
      <selection activeCell="I7" sqref="I7"/>
    </sheetView>
  </sheetViews>
  <sheetFormatPr defaultRowHeight="12.75" x14ac:dyDescent="0.2"/>
  <cols>
    <col min="1" max="1" width="10.5703125" style="61" customWidth="1"/>
    <col min="2" max="2" width="43.85546875" style="61" customWidth="1"/>
    <col min="3" max="3" width="14.42578125" style="63" customWidth="1"/>
    <col min="4" max="4" width="13.28515625" style="63" customWidth="1"/>
    <col min="5" max="5" width="13.7109375" style="61" customWidth="1"/>
    <col min="6" max="6" width="13.28515625" style="61" customWidth="1"/>
    <col min="7" max="7" width="13.42578125" style="61" customWidth="1"/>
    <col min="8" max="16384" width="9.140625" style="61"/>
  </cols>
  <sheetData>
    <row r="1" spans="1:7" ht="80.099999999999994" customHeight="1" thickBot="1" x14ac:dyDescent="0.25">
      <c r="A1" s="58"/>
      <c r="B1" s="59"/>
      <c r="C1" s="60"/>
      <c r="D1" s="60"/>
      <c r="E1" s="60"/>
      <c r="F1" s="60"/>
      <c r="G1" s="108"/>
    </row>
    <row r="2" spans="1:7" ht="4.5" customHeight="1" thickBot="1" x14ac:dyDescent="0.25">
      <c r="A2" s="62"/>
      <c r="B2" s="62"/>
      <c r="E2" s="63"/>
      <c r="F2" s="63"/>
      <c r="G2" s="63"/>
    </row>
    <row r="3" spans="1:7" ht="18" customHeight="1" x14ac:dyDescent="0.2">
      <c r="A3" s="413" t="s">
        <v>13</v>
      </c>
      <c r="B3" s="414"/>
      <c r="C3" s="414"/>
      <c r="D3" s="414"/>
      <c r="E3" s="414"/>
      <c r="F3" s="414"/>
      <c r="G3" s="415"/>
    </row>
    <row r="4" spans="1:7" ht="27.75" customHeight="1" x14ac:dyDescent="0.2">
      <c r="A4" s="418" t="str">
        <f>'Planilha Orçamentária'!A5:F5</f>
        <v>OBRA: Revitalização de uma praça, com quadra, academia de ginástica e parque infantil, sendo a área total de 469,05m²</v>
      </c>
      <c r="B4" s="419"/>
      <c r="C4" s="419"/>
      <c r="D4" s="420"/>
      <c r="E4" s="22" t="s">
        <v>55</v>
      </c>
      <c r="F4" s="23">
        <f>'Planilha Orçamentária'!H5</f>
        <v>44057</v>
      </c>
      <c r="G4" s="21"/>
    </row>
    <row r="5" spans="1:7" ht="18" customHeight="1" x14ac:dyDescent="0.2">
      <c r="A5" s="421" t="str">
        <f>'Planilha Orçamentária'!A6:E6</f>
        <v xml:space="preserve">Local: Entre a Rua Maria Conçeição Sabino e a Rua Ataúfo Alves, Bairro São Pedro II - Muriaé - MG
</v>
      </c>
      <c r="B5" s="422"/>
      <c r="C5" s="422"/>
      <c r="D5" s="422"/>
      <c r="E5" s="416" t="s">
        <v>189</v>
      </c>
      <c r="F5" s="416"/>
      <c r="G5" s="417"/>
    </row>
    <row r="6" spans="1:7" ht="36" customHeight="1" x14ac:dyDescent="0.2">
      <c r="A6" s="12" t="s">
        <v>0</v>
      </c>
      <c r="B6" s="13" t="s">
        <v>14</v>
      </c>
      <c r="C6" s="14" t="s">
        <v>15</v>
      </c>
      <c r="D6" s="14" t="s">
        <v>16</v>
      </c>
      <c r="E6" s="15" t="s">
        <v>17</v>
      </c>
      <c r="F6" s="15" t="s">
        <v>18</v>
      </c>
      <c r="G6" s="16" t="s">
        <v>19</v>
      </c>
    </row>
    <row r="7" spans="1:7" ht="14.25" customHeight="1" x14ac:dyDescent="0.2">
      <c r="A7" s="405">
        <v>1</v>
      </c>
      <c r="B7" s="406" t="str">
        <f>'Planilha Orçamentária'!D11</f>
        <v>SERVIÇOS PRELIMINARES</v>
      </c>
      <c r="C7" s="71" t="s">
        <v>20</v>
      </c>
      <c r="D7" s="72" t="e">
        <f>ROUND(D8/$D$38,4)</f>
        <v>#DIV/0!</v>
      </c>
      <c r="E7" s="73">
        <v>1</v>
      </c>
      <c r="F7" s="73"/>
      <c r="G7" s="74"/>
    </row>
    <row r="8" spans="1:7" ht="14.25" customHeight="1" x14ac:dyDescent="0.2">
      <c r="A8" s="405"/>
      <c r="B8" s="406"/>
      <c r="C8" s="71" t="s">
        <v>21</v>
      </c>
      <c r="D8" s="75">
        <f>'Planilha Orçamentária'!J11</f>
        <v>0</v>
      </c>
      <c r="E8" s="76">
        <f>E7*$D$8</f>
        <v>0</v>
      </c>
      <c r="F8" s="76">
        <f>F7*$D$8</f>
        <v>0</v>
      </c>
      <c r="G8" s="104">
        <f>G7*$D$8</f>
        <v>0</v>
      </c>
    </row>
    <row r="9" spans="1:7" ht="14.25" customHeight="1" x14ac:dyDescent="0.2">
      <c r="A9" s="405">
        <v>2</v>
      </c>
      <c r="B9" s="406" t="str">
        <f>'Planilha Orçamentária'!D17</f>
        <v>DEMOLIÇÕES E REMOÇÕES</v>
      </c>
      <c r="C9" s="71" t="s">
        <v>20</v>
      </c>
      <c r="D9" s="72" t="e">
        <f>ROUND(D10/$D$38,4)</f>
        <v>#DIV/0!</v>
      </c>
      <c r="E9" s="73">
        <v>1</v>
      </c>
      <c r="F9" s="73"/>
      <c r="G9" s="74"/>
    </row>
    <row r="10" spans="1:7" ht="14.25" customHeight="1" x14ac:dyDescent="0.2">
      <c r="A10" s="405"/>
      <c r="B10" s="406"/>
      <c r="C10" s="71" t="s">
        <v>21</v>
      </c>
      <c r="D10" s="75">
        <f>'Planilha Orçamentária'!J17</f>
        <v>0</v>
      </c>
      <c r="E10" s="76">
        <f>E9*$D$10</f>
        <v>0</v>
      </c>
      <c r="F10" s="76">
        <f>F9*$D$8</f>
        <v>0</v>
      </c>
      <c r="G10" s="104">
        <f>G9*$D$8</f>
        <v>0</v>
      </c>
    </row>
    <row r="11" spans="1:7" ht="14.25" customHeight="1" x14ac:dyDescent="0.2">
      <c r="A11" s="405">
        <v>3</v>
      </c>
      <c r="B11" s="406" t="str">
        <f>'Planilha Orçamentária'!D23</f>
        <v>TRABALHOS EM TERRA</v>
      </c>
      <c r="C11" s="71" t="s">
        <v>20</v>
      </c>
      <c r="D11" s="72" t="e">
        <f>ROUND(D12/$D$38,4)</f>
        <v>#DIV/0!</v>
      </c>
      <c r="E11" s="73">
        <v>1</v>
      </c>
      <c r="F11" s="73"/>
      <c r="G11" s="74"/>
    </row>
    <row r="12" spans="1:7" ht="14.25" customHeight="1" x14ac:dyDescent="0.2">
      <c r="A12" s="405"/>
      <c r="B12" s="406"/>
      <c r="C12" s="71" t="s">
        <v>21</v>
      </c>
      <c r="D12" s="75">
        <f>'Planilha Orçamentária'!J23</f>
        <v>0</v>
      </c>
      <c r="E12" s="76">
        <f>E11*$D$12</f>
        <v>0</v>
      </c>
      <c r="F12" s="76">
        <f>F11*$D$12</f>
        <v>0</v>
      </c>
      <c r="G12" s="104">
        <f>G11*$D$12</f>
        <v>0</v>
      </c>
    </row>
    <row r="13" spans="1:7" ht="14.25" customHeight="1" x14ac:dyDescent="0.2">
      <c r="A13" s="405">
        <v>4</v>
      </c>
      <c r="B13" s="406" t="str">
        <f>'Planilha Orçamentária'!D32</f>
        <v>FUNDAÇÃO</v>
      </c>
      <c r="C13" s="71" t="s">
        <v>20</v>
      </c>
      <c r="D13" s="72" t="e">
        <f>ROUND(D14/$D$38,4)</f>
        <v>#DIV/0!</v>
      </c>
      <c r="E13" s="73">
        <v>0.5</v>
      </c>
      <c r="F13" s="73">
        <v>0.5</v>
      </c>
      <c r="G13" s="74"/>
    </row>
    <row r="14" spans="1:7" ht="14.25" customHeight="1" x14ac:dyDescent="0.2">
      <c r="A14" s="405"/>
      <c r="B14" s="406"/>
      <c r="C14" s="71" t="s">
        <v>21</v>
      </c>
      <c r="D14" s="75">
        <f>'Planilha Orçamentária'!J32</f>
        <v>0</v>
      </c>
      <c r="E14" s="76">
        <f>E13*$D$14</f>
        <v>0</v>
      </c>
      <c r="F14" s="76">
        <f>F13*$D$14</f>
        <v>0</v>
      </c>
      <c r="G14" s="104">
        <f>G13*$D$14</f>
        <v>0</v>
      </c>
    </row>
    <row r="15" spans="1:7" ht="14.25" customHeight="1" x14ac:dyDescent="0.2">
      <c r="A15" s="405">
        <v>5</v>
      </c>
      <c r="B15" s="423" t="str">
        <f>'Planilha Orçamentária'!D37</f>
        <v>ESTRUTURA</v>
      </c>
      <c r="C15" s="71" t="s">
        <v>20</v>
      </c>
      <c r="D15" s="72" t="e">
        <f>ROUND(D16/$D$38,4)</f>
        <v>#DIV/0!</v>
      </c>
      <c r="E15" s="73">
        <v>0.5</v>
      </c>
      <c r="F15" s="73">
        <v>0.5</v>
      </c>
      <c r="G15" s="74"/>
    </row>
    <row r="16" spans="1:7" ht="14.25" customHeight="1" x14ac:dyDescent="0.2">
      <c r="A16" s="405"/>
      <c r="B16" s="406"/>
      <c r="C16" s="71" t="s">
        <v>21</v>
      </c>
      <c r="D16" s="75">
        <f>'Planilha Orçamentária'!J37</f>
        <v>0</v>
      </c>
      <c r="E16" s="76">
        <f>E15*$D$16</f>
        <v>0</v>
      </c>
      <c r="F16" s="76">
        <f>F15*$D$16</f>
        <v>0</v>
      </c>
      <c r="G16" s="104">
        <f>G15*$D$16</f>
        <v>0</v>
      </c>
    </row>
    <row r="17" spans="1:7" ht="14.25" customHeight="1" x14ac:dyDescent="0.2">
      <c r="A17" s="405">
        <v>6</v>
      </c>
      <c r="B17" s="411" t="str">
        <f>'Planilha Orçamentária'!D40</f>
        <v>PISO</v>
      </c>
      <c r="C17" s="71" t="s">
        <v>20</v>
      </c>
      <c r="D17" s="72" t="e">
        <f>ROUND(D18/$D$38,4)</f>
        <v>#DIV/0!</v>
      </c>
      <c r="E17" s="73">
        <v>0.5</v>
      </c>
      <c r="F17" s="73">
        <v>0.5</v>
      </c>
      <c r="G17" s="74"/>
    </row>
    <row r="18" spans="1:7" ht="14.25" customHeight="1" x14ac:dyDescent="0.2">
      <c r="A18" s="405"/>
      <c r="B18" s="412"/>
      <c r="C18" s="71" t="s">
        <v>21</v>
      </c>
      <c r="D18" s="75">
        <f>'Planilha Orçamentária'!J40</f>
        <v>0</v>
      </c>
      <c r="E18" s="76">
        <f>E17*$D$18</f>
        <v>0</v>
      </c>
      <c r="F18" s="76">
        <f>F17*$D$18</f>
        <v>0</v>
      </c>
      <c r="G18" s="104">
        <f>G17*$D$18</f>
        <v>0</v>
      </c>
    </row>
    <row r="19" spans="1:7" ht="14.25" customHeight="1" x14ac:dyDescent="0.2">
      <c r="A19" s="405">
        <v>7</v>
      </c>
      <c r="B19" s="406" t="str">
        <f>'Planilha Orçamentária'!D50</f>
        <v>ALVENARIA</v>
      </c>
      <c r="C19" s="71" t="s">
        <v>20</v>
      </c>
      <c r="D19" s="72" t="e">
        <f>ROUND(D20/$D$38,4)</f>
        <v>#DIV/0!</v>
      </c>
      <c r="E19" s="73"/>
      <c r="F19" s="73">
        <v>0.5</v>
      </c>
      <c r="G19" s="74">
        <v>0.5</v>
      </c>
    </row>
    <row r="20" spans="1:7" ht="14.25" customHeight="1" x14ac:dyDescent="0.2">
      <c r="A20" s="405"/>
      <c r="B20" s="406"/>
      <c r="C20" s="71" t="s">
        <v>21</v>
      </c>
      <c r="D20" s="76">
        <f>'Planilha Orçamentária'!J50</f>
        <v>0</v>
      </c>
      <c r="E20" s="76">
        <f>E19*$D$20</f>
        <v>0</v>
      </c>
      <c r="F20" s="76">
        <f>F19*$D$20</f>
        <v>0</v>
      </c>
      <c r="G20" s="104">
        <f>G19*$D$20</f>
        <v>0</v>
      </c>
    </row>
    <row r="21" spans="1:7" ht="14.25" customHeight="1" x14ac:dyDescent="0.2">
      <c r="A21" s="405">
        <v>8</v>
      </c>
      <c r="B21" s="406" t="str">
        <f>'Planilha Orçamentária'!D53</f>
        <v>COBERTURA</v>
      </c>
      <c r="C21" s="71" t="s">
        <v>20</v>
      </c>
      <c r="D21" s="73" t="e">
        <f>ROUND(D22/$D$38,4)</f>
        <v>#DIV/0!</v>
      </c>
      <c r="E21" s="73">
        <v>0.5</v>
      </c>
      <c r="F21" s="73">
        <v>0.5</v>
      </c>
      <c r="G21" s="74"/>
    </row>
    <row r="22" spans="1:7" ht="14.25" customHeight="1" x14ac:dyDescent="0.2">
      <c r="A22" s="405"/>
      <c r="B22" s="406"/>
      <c r="C22" s="71" t="s">
        <v>21</v>
      </c>
      <c r="D22" s="76">
        <f>'Planilha Orçamentária'!J53</f>
        <v>0</v>
      </c>
      <c r="E22" s="76">
        <f>E21*$D$22</f>
        <v>0</v>
      </c>
      <c r="F22" s="76">
        <f>F21*$D$22</f>
        <v>0</v>
      </c>
      <c r="G22" s="104">
        <f>G21*$D$22</f>
        <v>0</v>
      </c>
    </row>
    <row r="23" spans="1:7" ht="14.25" customHeight="1" x14ac:dyDescent="0.2">
      <c r="A23" s="405">
        <v>9</v>
      </c>
      <c r="B23" s="406" t="str">
        <f>'Planilha Orçamentária'!D56</f>
        <v>INSTALAÇÃO ELÉTRICA</v>
      </c>
      <c r="C23" s="71" t="s">
        <v>20</v>
      </c>
      <c r="D23" s="73" t="e">
        <f>ROUND(D24/$D$38,4)</f>
        <v>#DIV/0!</v>
      </c>
      <c r="E23" s="73"/>
      <c r="F23" s="73">
        <v>0.5</v>
      </c>
      <c r="G23" s="74">
        <v>0.5</v>
      </c>
    </row>
    <row r="24" spans="1:7" ht="14.25" customHeight="1" x14ac:dyDescent="0.2">
      <c r="A24" s="405"/>
      <c r="B24" s="406"/>
      <c r="C24" s="71" t="s">
        <v>21</v>
      </c>
      <c r="D24" s="76">
        <f>'Planilha Orçamentária'!J56</f>
        <v>0</v>
      </c>
      <c r="E24" s="76">
        <f>E23*$D$22</f>
        <v>0</v>
      </c>
      <c r="F24" s="76">
        <f>F23*$D$24</f>
        <v>0</v>
      </c>
      <c r="G24" s="104">
        <f>G23*$D$24</f>
        <v>0</v>
      </c>
    </row>
    <row r="25" spans="1:7" ht="14.25" customHeight="1" x14ac:dyDescent="0.2">
      <c r="A25" s="405">
        <v>10</v>
      </c>
      <c r="B25" s="406" t="str">
        <f>'Planilha Orçamentária'!D63</f>
        <v>URBANIZAÇÃO</v>
      </c>
      <c r="C25" s="71" t="s">
        <v>20</v>
      </c>
      <c r="D25" s="73" t="e">
        <f>ROUND(D26/$D$38,4)</f>
        <v>#DIV/0!</v>
      </c>
      <c r="E25" s="73"/>
      <c r="F25" s="73"/>
      <c r="G25" s="74">
        <v>1</v>
      </c>
    </row>
    <row r="26" spans="1:7" ht="14.25" customHeight="1" x14ac:dyDescent="0.2">
      <c r="A26" s="405"/>
      <c r="B26" s="406"/>
      <c r="C26" s="71" t="s">
        <v>21</v>
      </c>
      <c r="D26" s="76">
        <f>'Planilha Orçamentária'!J63</f>
        <v>0</v>
      </c>
      <c r="E26" s="76">
        <f>E25*$D$22</f>
        <v>0</v>
      </c>
      <c r="F26" s="76">
        <f>F25*$D$22</f>
        <v>0</v>
      </c>
      <c r="G26" s="104">
        <f>G25*$D$26</f>
        <v>0</v>
      </c>
    </row>
    <row r="27" spans="1:7" ht="14.25" customHeight="1" x14ac:dyDescent="0.2">
      <c r="A27" s="405">
        <v>11</v>
      </c>
      <c r="B27" s="406" t="str">
        <f>'Planilha Orçamentária'!D66</f>
        <v>COMPLEMENTOS</v>
      </c>
      <c r="C27" s="71" t="s">
        <v>20</v>
      </c>
      <c r="D27" s="73" t="e">
        <f>ROUND(D28/$D$38,4)</f>
        <v>#DIV/0!</v>
      </c>
      <c r="E27" s="73"/>
      <c r="F27" s="73"/>
      <c r="G27" s="74">
        <v>1</v>
      </c>
    </row>
    <row r="28" spans="1:7" ht="14.25" customHeight="1" x14ac:dyDescent="0.2">
      <c r="A28" s="405"/>
      <c r="B28" s="406"/>
      <c r="C28" s="71" t="s">
        <v>21</v>
      </c>
      <c r="D28" s="76">
        <f>'Planilha Orçamentária'!J66</f>
        <v>0</v>
      </c>
      <c r="E28" s="76">
        <f>E27*$D$22</f>
        <v>0</v>
      </c>
      <c r="F28" s="76">
        <f>F27*$D$22</f>
        <v>0</v>
      </c>
      <c r="G28" s="104">
        <f>G27*$D$28</f>
        <v>0</v>
      </c>
    </row>
    <row r="29" spans="1:7" ht="14.25" customHeight="1" x14ac:dyDescent="0.2">
      <c r="A29" s="405">
        <v>12</v>
      </c>
      <c r="B29" s="406" t="str">
        <f>'Planilha Orçamentária'!D70</f>
        <v>PAISAGISMO</v>
      </c>
      <c r="C29" s="71" t="s">
        <v>20</v>
      </c>
      <c r="D29" s="73" t="e">
        <f>ROUND(D30/$D$38,4)</f>
        <v>#DIV/0!</v>
      </c>
      <c r="E29" s="73"/>
      <c r="F29" s="73"/>
      <c r="G29" s="74">
        <v>1</v>
      </c>
    </row>
    <row r="30" spans="1:7" ht="14.25" customHeight="1" x14ac:dyDescent="0.2">
      <c r="A30" s="405"/>
      <c r="B30" s="406"/>
      <c r="C30" s="71" t="s">
        <v>21</v>
      </c>
      <c r="D30" s="76">
        <f>'Planilha Orçamentária'!J70</f>
        <v>0</v>
      </c>
      <c r="E30" s="76">
        <f>E29*$D$30</f>
        <v>0</v>
      </c>
      <c r="F30" s="76">
        <f>F29*$D$30</f>
        <v>0</v>
      </c>
      <c r="G30" s="104">
        <f>G29*$D$30</f>
        <v>0</v>
      </c>
    </row>
    <row r="31" spans="1:7" ht="14.25" customHeight="1" x14ac:dyDescent="0.2">
      <c r="A31" s="405">
        <v>13</v>
      </c>
      <c r="B31" s="406" t="str">
        <f>'Planilha Orçamentária'!D72</f>
        <v>EQUIPAMENTOS DE GINÁSTICA E ESPORTIVOS</v>
      </c>
      <c r="C31" s="71" t="s">
        <v>20</v>
      </c>
      <c r="D31" s="73" t="e">
        <f>ROUND(D32/$D$38,4)</f>
        <v>#DIV/0!</v>
      </c>
      <c r="E31" s="73"/>
      <c r="F31" s="73"/>
      <c r="G31" s="74">
        <v>1</v>
      </c>
    </row>
    <row r="32" spans="1:7" ht="14.25" customHeight="1" x14ac:dyDescent="0.2">
      <c r="A32" s="405"/>
      <c r="B32" s="406"/>
      <c r="C32" s="71" t="s">
        <v>21</v>
      </c>
      <c r="D32" s="76">
        <f>'Planilha Orçamentária'!J72</f>
        <v>0</v>
      </c>
      <c r="E32" s="76">
        <f>E31*$D$30</f>
        <v>0</v>
      </c>
      <c r="F32" s="76">
        <f>F31*$D$30</f>
        <v>0</v>
      </c>
      <c r="G32" s="104">
        <f>G31*$D$30</f>
        <v>0</v>
      </c>
    </row>
    <row r="33" spans="1:8" ht="14.25" customHeight="1" x14ac:dyDescent="0.2">
      <c r="A33" s="405">
        <v>14</v>
      </c>
      <c r="B33" s="406" t="str">
        <f>'Planilha Orçamentária'!D80</f>
        <v>ESPAÇO INFANTIL</v>
      </c>
      <c r="C33" s="71" t="s">
        <v>20</v>
      </c>
      <c r="D33" s="73" t="e">
        <f>ROUND(D34/$D$38,4)</f>
        <v>#DIV/0!</v>
      </c>
      <c r="E33" s="73"/>
      <c r="F33" s="73"/>
      <c r="G33" s="74">
        <v>1</v>
      </c>
    </row>
    <row r="34" spans="1:8" ht="14.25" customHeight="1" x14ac:dyDescent="0.2">
      <c r="A34" s="405"/>
      <c r="B34" s="406"/>
      <c r="C34" s="71" t="s">
        <v>21</v>
      </c>
      <c r="D34" s="76">
        <f>'Planilha Orçamentária'!J80</f>
        <v>0</v>
      </c>
      <c r="E34" s="76">
        <f>E33*$D$30</f>
        <v>0</v>
      </c>
      <c r="F34" s="76">
        <f>F33*$D$30</f>
        <v>0</v>
      </c>
      <c r="G34" s="104">
        <f>G33*$D$30</f>
        <v>0</v>
      </c>
    </row>
    <row r="35" spans="1:8" ht="14.25" customHeight="1" x14ac:dyDescent="0.2">
      <c r="A35" s="405">
        <v>15</v>
      </c>
      <c r="B35" s="406" t="str">
        <f>'Planilha Orçamentária'!D85</f>
        <v>LIMPEZA FINAL</v>
      </c>
      <c r="C35" s="71" t="s">
        <v>20</v>
      </c>
      <c r="D35" s="73" t="e">
        <f>ROUND(D36/$D$38,4)</f>
        <v>#DIV/0!</v>
      </c>
      <c r="E35" s="73"/>
      <c r="F35" s="73"/>
      <c r="G35" s="74">
        <v>1</v>
      </c>
    </row>
    <row r="36" spans="1:8" ht="14.25" customHeight="1" x14ac:dyDescent="0.2">
      <c r="A36" s="405"/>
      <c r="B36" s="406"/>
      <c r="C36" s="71" t="s">
        <v>21</v>
      </c>
      <c r="D36" s="76">
        <f>'Planilha Orçamentária'!J85</f>
        <v>0</v>
      </c>
      <c r="E36" s="76">
        <f>E35*$D$30</f>
        <v>0</v>
      </c>
      <c r="F36" s="76">
        <f>F35*$D$30</f>
        <v>0</v>
      </c>
      <c r="G36" s="104">
        <f>G35*$D$30</f>
        <v>0</v>
      </c>
    </row>
    <row r="37" spans="1:8" ht="14.25" customHeight="1" x14ac:dyDescent="0.2">
      <c r="A37" s="408" t="s">
        <v>22</v>
      </c>
      <c r="B37" s="409"/>
      <c r="C37" s="77" t="s">
        <v>20</v>
      </c>
      <c r="D37" s="265" t="e">
        <f>D7+D9+D11+D13+D15+D17+D19+D21+D23+D25+D27+D29+D31+D33+D35</f>
        <v>#DIV/0!</v>
      </c>
      <c r="E37" s="78" t="e">
        <f>E38/$D$38</f>
        <v>#DIV/0!</v>
      </c>
      <c r="F37" s="78" t="e">
        <f>F38/$D$38</f>
        <v>#DIV/0!</v>
      </c>
      <c r="G37" s="105" t="e">
        <f>G38/$D$38</f>
        <v>#DIV/0!</v>
      </c>
      <c r="H37" s="64"/>
    </row>
    <row r="38" spans="1:8" ht="13.5" customHeight="1" x14ac:dyDescent="0.2">
      <c r="A38" s="408"/>
      <c r="B38" s="409"/>
      <c r="C38" s="77" t="s">
        <v>21</v>
      </c>
      <c r="D38" s="79">
        <f>D8+D10+D12+D14+D16+D18+D20+D22+D24+D26+D28+D30+D32+D34+D36</f>
        <v>0</v>
      </c>
      <c r="E38" s="79">
        <f t="shared" ref="E38:G38" si="0">E8+E10+E12+E14+E16+E18+E20+E22+E24+E26+E28+E30+E32+E34+E36</f>
        <v>0</v>
      </c>
      <c r="F38" s="79">
        <f t="shared" si="0"/>
        <v>0</v>
      </c>
      <c r="G38" s="79">
        <f t="shared" si="0"/>
        <v>0</v>
      </c>
      <c r="H38" s="65"/>
    </row>
    <row r="39" spans="1:8" ht="12.75" customHeight="1" x14ac:dyDescent="0.2">
      <c r="A39" s="66"/>
      <c r="B39" s="67"/>
      <c r="C39" s="68"/>
      <c r="D39" s="68"/>
      <c r="E39" s="67"/>
      <c r="F39" s="67"/>
      <c r="G39" s="69"/>
    </row>
    <row r="40" spans="1:8" s="8" customFormat="1" ht="12.75" customHeight="1" x14ac:dyDescent="0.2">
      <c r="A40" s="4"/>
      <c r="B40" s="5"/>
      <c r="C40" s="5"/>
      <c r="D40" s="5"/>
      <c r="E40" s="5"/>
      <c r="F40" s="5"/>
      <c r="G40" s="38"/>
    </row>
    <row r="41" spans="1:8" s="8" customFormat="1" ht="14.25" customHeight="1" x14ac:dyDescent="0.2">
      <c r="A41" s="4"/>
      <c r="B41" s="5"/>
      <c r="C41" s="5"/>
      <c r="D41" s="5"/>
      <c r="E41" s="5"/>
      <c r="F41" s="5"/>
      <c r="G41" s="38"/>
    </row>
    <row r="42" spans="1:8" s="42" customFormat="1" ht="11.25" customHeight="1" x14ac:dyDescent="0.2">
      <c r="A42" s="4"/>
      <c r="B42" s="5"/>
      <c r="C42" s="5"/>
      <c r="D42" s="5"/>
      <c r="E42" s="5"/>
      <c r="F42" s="5"/>
      <c r="G42" s="38"/>
      <c r="H42" s="54"/>
    </row>
    <row r="43" spans="1:8" s="42" customFormat="1" ht="11.25" customHeight="1" x14ac:dyDescent="0.2">
      <c r="A43" s="4"/>
      <c r="B43" s="52"/>
      <c r="C43" s="5"/>
      <c r="D43" s="6"/>
      <c r="E43" s="39"/>
      <c r="F43" s="9"/>
      <c r="G43" s="20"/>
      <c r="H43" s="54"/>
    </row>
    <row r="44" spans="1:8" s="42" customFormat="1" x14ac:dyDescent="0.2">
      <c r="A44" s="7"/>
      <c r="B44" s="120" t="str">
        <f>'Planilha Orçamentária'!D91</f>
        <v>Eng. Bruno Dias</v>
      </c>
      <c r="C44" s="37"/>
      <c r="D44" s="410" t="s">
        <v>25</v>
      </c>
      <c r="E44" s="410"/>
      <c r="F44" s="410"/>
      <c r="G44" s="38"/>
      <c r="H44" s="54"/>
    </row>
    <row r="45" spans="1:8" s="42" customFormat="1" x14ac:dyDescent="0.2">
      <c r="A45" s="7"/>
      <c r="B45" s="120" t="str">
        <f>'Planilha Orçamentária'!D92</f>
        <v>CREA: RJ 2019109261</v>
      </c>
      <c r="C45" s="37"/>
      <c r="D45" s="407" t="s">
        <v>26</v>
      </c>
      <c r="E45" s="407"/>
      <c r="F45" s="407"/>
      <c r="G45" s="38"/>
      <c r="H45" s="54"/>
    </row>
    <row r="46" spans="1:8" ht="14.1" customHeight="1" x14ac:dyDescent="0.2">
      <c r="A46" s="106"/>
      <c r="B46" s="8"/>
      <c r="C46" s="37"/>
      <c r="D46" s="37"/>
      <c r="E46" s="8"/>
      <c r="F46" s="8"/>
      <c r="G46" s="38"/>
    </row>
    <row r="47" spans="1:8" ht="14.1" customHeight="1" x14ac:dyDescent="0.2">
      <c r="A47" s="106"/>
      <c r="B47" s="8"/>
      <c r="C47" s="37"/>
      <c r="D47" s="37"/>
      <c r="E47" s="8"/>
      <c r="F47" s="8"/>
      <c r="G47" s="38"/>
    </row>
    <row r="48" spans="1:8" ht="14.1" customHeight="1" x14ac:dyDescent="0.2">
      <c r="A48" s="106"/>
      <c r="B48" s="8"/>
      <c r="C48" s="37"/>
      <c r="D48" s="37"/>
      <c r="E48" s="8"/>
      <c r="F48" s="8"/>
      <c r="G48" s="38"/>
    </row>
    <row r="49" spans="1:8" ht="13.5" thickBot="1" x14ac:dyDescent="0.25">
      <c r="A49" s="107"/>
      <c r="B49" s="70"/>
      <c r="C49" s="55"/>
      <c r="D49" s="55"/>
      <c r="E49" s="70"/>
      <c r="F49" s="70"/>
      <c r="G49" s="41"/>
    </row>
    <row r="50" spans="1:8" x14ac:dyDescent="0.2">
      <c r="A50" s="122"/>
      <c r="B50" s="121"/>
      <c r="C50" s="37"/>
      <c r="D50" s="36"/>
      <c r="E50" s="8"/>
      <c r="F50" s="8"/>
      <c r="G50" s="121"/>
      <c r="H50" s="8"/>
    </row>
    <row r="51" spans="1:8" x14ac:dyDescent="0.2">
      <c r="C51" s="37"/>
      <c r="E51" s="8"/>
      <c r="F51" s="8"/>
    </row>
  </sheetData>
  <mergeCells count="37">
    <mergeCell ref="B27:B28"/>
    <mergeCell ref="A7:A8"/>
    <mergeCell ref="B7:B8"/>
    <mergeCell ref="A3:G3"/>
    <mergeCell ref="E5:G5"/>
    <mergeCell ref="A4:D4"/>
    <mergeCell ref="A5:D5"/>
    <mergeCell ref="A11:A12"/>
    <mergeCell ref="B11:B12"/>
    <mergeCell ref="A13:A14"/>
    <mergeCell ref="B13:B14"/>
    <mergeCell ref="A15:A16"/>
    <mergeCell ref="B15:B16"/>
    <mergeCell ref="A9:A10"/>
    <mergeCell ref="B9:B10"/>
    <mergeCell ref="A29:A30"/>
    <mergeCell ref="D45:F45"/>
    <mergeCell ref="A37:B38"/>
    <mergeCell ref="D44:F44"/>
    <mergeCell ref="A17:A18"/>
    <mergeCell ref="B17:B18"/>
    <mergeCell ref="A21:A22"/>
    <mergeCell ref="B21:B22"/>
    <mergeCell ref="B29:B30"/>
    <mergeCell ref="A19:A20"/>
    <mergeCell ref="B19:B20"/>
    <mergeCell ref="A23:A24"/>
    <mergeCell ref="B23:B24"/>
    <mergeCell ref="A25:A26"/>
    <mergeCell ref="B25:B26"/>
    <mergeCell ref="A27:A28"/>
    <mergeCell ref="A31:A32"/>
    <mergeCell ref="B31:B32"/>
    <mergeCell ref="A33:A34"/>
    <mergeCell ref="B33:B34"/>
    <mergeCell ref="A35:A36"/>
    <mergeCell ref="B35:B36"/>
  </mergeCells>
  <phoneticPr fontId="6" type="noConversion"/>
  <printOptions horizontalCentered="1"/>
  <pageMargins left="0.39370078740157483" right="0.39370078740157483" top="0" bottom="0" header="0" footer="0"/>
  <pageSetup paperSize="9" scale="79" fitToHeight="0" orientation="portrait" r:id="rId1"/>
  <headerFooter alignWithMargins="0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zoomScaleNormal="100" zoomScaleSheetLayoutView="85" workbookViewId="0">
      <selection activeCell="M1" sqref="M1"/>
    </sheetView>
  </sheetViews>
  <sheetFormatPr defaultRowHeight="12.75" x14ac:dyDescent="0.2"/>
  <cols>
    <col min="1" max="1" width="5.42578125" style="42" bestFit="1" customWidth="1"/>
    <col min="2" max="2" width="14" style="56" customWidth="1"/>
    <col min="3" max="3" width="14" style="42" customWidth="1"/>
    <col min="4" max="4" width="49.5703125" style="42" customWidth="1"/>
    <col min="5" max="5" width="9.140625" style="42"/>
    <col min="6" max="10" width="12.28515625" style="42" customWidth="1"/>
    <col min="11" max="11" width="10.140625" style="47" customWidth="1"/>
    <col min="12" max="16384" width="9.140625" style="42"/>
  </cols>
  <sheetData>
    <row r="1" spans="1:11" ht="80.099999999999994" customHeight="1" thickBot="1" x14ac:dyDescent="0.25">
      <c r="A1" s="349"/>
      <c r="B1" s="350"/>
      <c r="C1" s="46"/>
      <c r="D1" s="280"/>
      <c r="E1" s="280"/>
      <c r="F1" s="280"/>
      <c r="G1" s="280"/>
      <c r="H1" s="280"/>
      <c r="I1" s="280"/>
      <c r="J1" s="281"/>
    </row>
    <row r="2" spans="1:11" ht="3.75" customHeight="1" thickBot="1" x14ac:dyDescent="0.25">
      <c r="A2" s="295"/>
      <c r="B2" s="295"/>
      <c r="C2" s="295"/>
      <c r="D2" s="295"/>
      <c r="E2" s="295"/>
      <c r="F2" s="295"/>
      <c r="G2" s="295"/>
      <c r="H2" s="295"/>
      <c r="I2" s="295"/>
      <c r="J2" s="295"/>
    </row>
    <row r="3" spans="1:11" ht="20.100000000000001" customHeight="1" thickBot="1" x14ac:dyDescent="0.25">
      <c r="A3" s="274" t="s">
        <v>29</v>
      </c>
      <c r="B3" s="275"/>
      <c r="C3" s="275"/>
      <c r="D3" s="275"/>
      <c r="E3" s="275"/>
      <c r="F3" s="275"/>
      <c r="G3" s="275"/>
      <c r="H3" s="275"/>
      <c r="I3" s="275"/>
      <c r="J3" s="276"/>
    </row>
    <row r="4" spans="1:11" ht="3.75" customHeight="1" thickBot="1" x14ac:dyDescent="0.25">
      <c r="A4" s="2"/>
      <c r="B4" s="17"/>
      <c r="C4" s="2"/>
      <c r="D4" s="2"/>
      <c r="E4" s="2"/>
      <c r="F4" s="2"/>
      <c r="G4" s="28"/>
      <c r="H4" s="28"/>
      <c r="I4" s="28"/>
      <c r="J4" s="28"/>
    </row>
    <row r="5" spans="1:11" ht="28.5" customHeight="1" x14ac:dyDescent="0.2">
      <c r="A5" s="297" t="str">
        <f>'Planilha Orçamentária'!A5:F5</f>
        <v>OBRA: Revitalização de uma praça, com quadra, academia de ginástica e parque infantil, sendo a área total de 469,05m²</v>
      </c>
      <c r="B5" s="298"/>
      <c r="C5" s="298"/>
      <c r="D5" s="298"/>
      <c r="E5" s="298"/>
      <c r="F5" s="299"/>
      <c r="G5" s="29" t="s">
        <v>46</v>
      </c>
      <c r="H5" s="23">
        <f>'Planilha Orçamentária'!H5</f>
        <v>44057</v>
      </c>
      <c r="I5" s="30"/>
      <c r="J5" s="31"/>
    </row>
    <row r="6" spans="1:11" ht="20.100000000000001" customHeight="1" x14ac:dyDescent="0.2">
      <c r="A6" s="291" t="str">
        <f>'Planilha Orçamentária'!A6:E6</f>
        <v xml:space="preserve">Local: Entre a Rua Maria Conçeição Sabino e a Rua Ataúfo Alves, Bairro São Pedro II - Muriaé - MG
</v>
      </c>
      <c r="B6" s="292"/>
      <c r="C6" s="292"/>
      <c r="D6" s="292"/>
      <c r="E6" s="293"/>
      <c r="F6" s="300" t="s">
        <v>10</v>
      </c>
      <c r="G6" s="301"/>
      <c r="H6" s="301"/>
      <c r="I6" s="301"/>
      <c r="J6" s="302"/>
    </row>
    <row r="7" spans="1:11" ht="20.100000000000001" customHeight="1" x14ac:dyDescent="0.2">
      <c r="A7" s="291" t="str">
        <f>'Planilha Orçamentária'!A7:E7</f>
        <v xml:space="preserve">REFERÊNCIA: SETOP JANEIRO/2020 - SINAPI JUNHO/2020 </v>
      </c>
      <c r="B7" s="292"/>
      <c r="C7" s="292"/>
      <c r="D7" s="292"/>
      <c r="E7" s="293"/>
      <c r="F7" s="306" t="s">
        <v>8</v>
      </c>
      <c r="G7" s="400" t="s">
        <v>6</v>
      </c>
      <c r="H7" s="32" t="s">
        <v>12</v>
      </c>
      <c r="I7" s="32"/>
      <c r="J7" s="33" t="s">
        <v>7</v>
      </c>
    </row>
    <row r="8" spans="1:11" ht="20.100000000000001" customHeight="1" thickBot="1" x14ac:dyDescent="0.25">
      <c r="A8" s="288" t="str">
        <f>'Planilha Orçamentária'!A8:E8</f>
        <v>PRAZO DE EXECUÇÃO: 90 dias</v>
      </c>
      <c r="B8" s="289"/>
      <c r="C8" s="289"/>
      <c r="D8" s="289"/>
      <c r="E8" s="290"/>
      <c r="F8" s="307"/>
      <c r="G8" s="401"/>
      <c r="H8" s="34" t="s">
        <v>29</v>
      </c>
      <c r="I8" s="34"/>
      <c r="J8" s="35">
        <f>'Planilha Orçamentária'!J8</f>
        <v>0.25590000000000002</v>
      </c>
    </row>
    <row r="9" spans="1:11" ht="3.75" customHeight="1" thickBot="1" x14ac:dyDescent="0.25">
      <c r="A9" s="424"/>
      <c r="B9" s="424"/>
      <c r="C9" s="424"/>
      <c r="D9" s="424"/>
      <c r="E9" s="424"/>
      <c r="F9" s="424"/>
      <c r="G9" s="424"/>
      <c r="H9" s="424"/>
      <c r="I9" s="424"/>
      <c r="J9" s="424"/>
    </row>
    <row r="10" spans="1:11" s="49" customFormat="1" x14ac:dyDescent="0.2">
      <c r="A10" s="81" t="s">
        <v>66</v>
      </c>
      <c r="B10" s="82"/>
      <c r="C10" s="83"/>
      <c r="D10" s="82"/>
      <c r="E10" s="82"/>
      <c r="F10" s="82"/>
      <c r="G10" s="82"/>
      <c r="H10" s="43"/>
      <c r="I10" s="43"/>
      <c r="J10" s="44"/>
      <c r="K10" s="48"/>
    </row>
    <row r="11" spans="1:11" s="49" customFormat="1" x14ac:dyDescent="0.2">
      <c r="A11" s="84" t="s">
        <v>57</v>
      </c>
      <c r="B11" s="54"/>
      <c r="C11" s="85"/>
      <c r="D11" s="54"/>
      <c r="E11" s="54"/>
      <c r="F11" s="54"/>
      <c r="G11" s="54"/>
      <c r="H11" s="45"/>
      <c r="I11" s="45"/>
      <c r="J11" s="86"/>
      <c r="K11" s="48"/>
    </row>
    <row r="12" spans="1:11" s="49" customFormat="1" ht="38.25" x14ac:dyDescent="0.2">
      <c r="A12" s="87"/>
      <c r="B12" s="57"/>
      <c r="C12" s="85"/>
      <c r="D12" s="85"/>
      <c r="E12" s="51" t="s">
        <v>67</v>
      </c>
      <c r="F12" s="57" t="s">
        <v>68</v>
      </c>
      <c r="G12" s="88" t="s">
        <v>69</v>
      </c>
      <c r="H12" s="427" t="s">
        <v>70</v>
      </c>
      <c r="I12" s="427"/>
      <c r="J12" s="428"/>
      <c r="K12" s="48"/>
    </row>
    <row r="13" spans="1:11" s="49" customFormat="1" ht="12.75" customHeight="1" x14ac:dyDescent="0.2">
      <c r="A13" s="84" t="s">
        <v>71</v>
      </c>
      <c r="B13" s="54"/>
      <c r="C13" s="85"/>
      <c r="D13" s="85"/>
      <c r="E13" s="85"/>
      <c r="F13" s="54"/>
      <c r="G13" s="54"/>
      <c r="H13" s="54" t="s">
        <v>58</v>
      </c>
      <c r="I13" s="54" t="s">
        <v>59</v>
      </c>
      <c r="J13" s="86" t="s">
        <v>60</v>
      </c>
      <c r="K13" s="48"/>
    </row>
    <row r="14" spans="1:11" s="49" customFormat="1" ht="12.75" customHeight="1" x14ac:dyDescent="0.2">
      <c r="A14" s="84" t="s">
        <v>72</v>
      </c>
      <c r="B14" s="54"/>
      <c r="C14" s="85"/>
      <c r="D14" s="85"/>
      <c r="E14" s="85" t="s">
        <v>61</v>
      </c>
      <c r="F14" s="89">
        <v>3.7999999999999999E-2</v>
      </c>
      <c r="G14" s="54" t="s">
        <v>73</v>
      </c>
      <c r="H14" s="90">
        <v>3.7999999999999999E-2</v>
      </c>
      <c r="I14" s="90">
        <v>4.0099999999999997E-2</v>
      </c>
      <c r="J14" s="91">
        <v>4.6699999999999998E-2</v>
      </c>
      <c r="K14" s="48"/>
    </row>
    <row r="15" spans="1:11" s="49" customFormat="1" ht="15" customHeight="1" x14ac:dyDescent="0.2">
      <c r="A15" s="84" t="s">
        <v>74</v>
      </c>
      <c r="B15" s="54"/>
      <c r="C15" s="85"/>
      <c r="D15" s="85"/>
      <c r="E15" s="85" t="s">
        <v>75</v>
      </c>
      <c r="F15" s="89">
        <v>3.2000000000000002E-3</v>
      </c>
      <c r="G15" s="54" t="s">
        <v>73</v>
      </c>
      <c r="H15" s="90">
        <v>3.2000000000000002E-3</v>
      </c>
      <c r="I15" s="90">
        <v>4.0000000000000001E-3</v>
      </c>
      <c r="J15" s="91">
        <v>7.4000000000000003E-3</v>
      </c>
      <c r="K15" s="48"/>
    </row>
    <row r="16" spans="1:11" s="49" customFormat="1" ht="15" customHeight="1" x14ac:dyDescent="0.2">
      <c r="A16" s="84" t="s">
        <v>76</v>
      </c>
      <c r="B16" s="54"/>
      <c r="C16" s="85"/>
      <c r="D16" s="85"/>
      <c r="E16" s="85" t="s">
        <v>62</v>
      </c>
      <c r="F16" s="89">
        <v>5.0000000000000001E-3</v>
      </c>
      <c r="G16" s="54" t="s">
        <v>73</v>
      </c>
      <c r="H16" s="90">
        <v>5.0000000000000001E-3</v>
      </c>
      <c r="I16" s="90">
        <v>5.6000000000000008E-3</v>
      </c>
      <c r="J16" s="91">
        <v>9.7000000000000003E-3</v>
      </c>
      <c r="K16" s="48"/>
    </row>
    <row r="17" spans="1:11" s="49" customFormat="1" ht="15" customHeight="1" x14ac:dyDescent="0.2">
      <c r="A17" s="84" t="s">
        <v>77</v>
      </c>
      <c r="B17" s="54"/>
      <c r="C17" s="85"/>
      <c r="D17" s="85"/>
      <c r="E17" s="85" t="s">
        <v>63</v>
      </c>
      <c r="F17" s="89">
        <v>1.0200000000000001E-2</v>
      </c>
      <c r="G17" s="54" t="s">
        <v>73</v>
      </c>
      <c r="H17" s="90">
        <v>1.0200000000000001E-2</v>
      </c>
      <c r="I17" s="90">
        <v>1.11E-2</v>
      </c>
      <c r="J17" s="91">
        <v>1.21E-2</v>
      </c>
      <c r="K17" s="48"/>
    </row>
    <row r="18" spans="1:11" s="49" customFormat="1" ht="15" customHeight="1" x14ac:dyDescent="0.2">
      <c r="A18" s="84" t="s">
        <v>78</v>
      </c>
      <c r="B18" s="54"/>
      <c r="C18" s="85"/>
      <c r="D18" s="85"/>
      <c r="E18" s="85" t="s">
        <v>64</v>
      </c>
      <c r="F18" s="89">
        <v>6.7699999999999996E-2</v>
      </c>
      <c r="G18" s="54" t="s">
        <v>73</v>
      </c>
      <c r="H18" s="90">
        <v>6.6400000000000001E-2</v>
      </c>
      <c r="I18" s="90">
        <v>7.2999999999999995E-2</v>
      </c>
      <c r="J18" s="91">
        <v>8.6899999999999991E-2</v>
      </c>
      <c r="K18" s="48"/>
    </row>
    <row r="19" spans="1:11" s="49" customFormat="1" ht="15" customHeight="1" x14ac:dyDescent="0.2">
      <c r="A19" s="84" t="s">
        <v>79</v>
      </c>
      <c r="B19" s="54" t="s">
        <v>80</v>
      </c>
      <c r="C19" s="85"/>
      <c r="D19" s="85"/>
      <c r="E19" s="85" t="s">
        <v>81</v>
      </c>
      <c r="F19" s="89">
        <v>6.4999999999999997E-3</v>
      </c>
      <c r="G19" s="54"/>
      <c r="H19" s="54" t="s">
        <v>82</v>
      </c>
      <c r="I19" s="54"/>
      <c r="J19" s="86"/>
      <c r="K19" s="48"/>
    </row>
    <row r="20" spans="1:11" s="49" customFormat="1" ht="15" customHeight="1" x14ac:dyDescent="0.2">
      <c r="A20" s="84"/>
      <c r="B20" s="54" t="s">
        <v>83</v>
      </c>
      <c r="C20" s="85"/>
      <c r="D20" s="85"/>
      <c r="E20" s="85"/>
      <c r="F20" s="89">
        <v>0.03</v>
      </c>
      <c r="G20" s="54"/>
      <c r="H20" s="54"/>
      <c r="I20" s="54"/>
      <c r="J20" s="86"/>
      <c r="K20" s="48"/>
    </row>
    <row r="21" spans="1:11" s="49" customFormat="1" ht="15" customHeight="1" x14ac:dyDescent="0.2">
      <c r="A21" s="84"/>
      <c r="B21" s="54" t="s">
        <v>84</v>
      </c>
      <c r="C21" s="85"/>
      <c r="D21" s="85"/>
      <c r="E21" s="85"/>
      <c r="F21" s="89">
        <v>0.02</v>
      </c>
      <c r="G21" s="54"/>
      <c r="H21" s="54"/>
      <c r="I21" s="54"/>
      <c r="J21" s="86"/>
      <c r="K21" s="48"/>
    </row>
    <row r="22" spans="1:11" s="49" customFormat="1" ht="15" customHeight="1" x14ac:dyDescent="0.2">
      <c r="A22" s="84"/>
      <c r="B22" s="54" t="s">
        <v>85</v>
      </c>
      <c r="C22" s="85"/>
      <c r="D22" s="85"/>
      <c r="E22" s="85"/>
      <c r="F22" s="89">
        <v>4.4999999999999998E-2</v>
      </c>
      <c r="G22" s="54"/>
      <c r="H22" s="54"/>
      <c r="I22" s="54"/>
      <c r="J22" s="86"/>
      <c r="K22" s="48"/>
    </row>
    <row r="23" spans="1:11" s="49" customFormat="1" ht="15" customHeight="1" x14ac:dyDescent="0.2">
      <c r="A23" s="84" t="s">
        <v>86</v>
      </c>
      <c r="B23" s="54"/>
      <c r="C23" s="85"/>
      <c r="D23" s="85"/>
      <c r="E23" s="85"/>
      <c r="F23" s="89">
        <f>ROUND((1+F14+F15+F16)*(1+F17)*(1+F18)/(1-F19-F20-F21)-1,4)</f>
        <v>0.19600000000000001</v>
      </c>
      <c r="G23" s="54"/>
      <c r="H23" s="90">
        <v>0.19600000000000001</v>
      </c>
      <c r="I23" s="90">
        <v>0.2097</v>
      </c>
      <c r="J23" s="91">
        <v>0.24230000000000002</v>
      </c>
      <c r="K23" s="48"/>
    </row>
    <row r="24" spans="1:11" s="49" customFormat="1" ht="15" customHeight="1" x14ac:dyDescent="0.2">
      <c r="A24" s="84" t="s">
        <v>87</v>
      </c>
      <c r="B24" s="54"/>
      <c r="C24" s="85"/>
      <c r="D24" s="85"/>
      <c r="E24" s="85"/>
      <c r="F24" s="89">
        <f>ROUND((1+F14+F15+F16)*(1+F17)*(1+F18)/(1-F19-F20-F21-F22)-1,4)</f>
        <v>0.25590000000000002</v>
      </c>
      <c r="G24" s="54"/>
      <c r="H24" s="54"/>
      <c r="I24" s="54"/>
      <c r="J24" s="86"/>
      <c r="K24" s="48"/>
    </row>
    <row r="25" spans="1:11" s="49" customFormat="1" x14ac:dyDescent="0.2">
      <c r="A25" s="84"/>
      <c r="B25" s="54"/>
      <c r="C25" s="85"/>
      <c r="D25" s="54"/>
      <c r="E25" s="54"/>
      <c r="F25" s="54"/>
      <c r="G25" s="54"/>
      <c r="H25" s="45"/>
      <c r="I25" s="45"/>
      <c r="J25" s="86"/>
      <c r="K25" s="48"/>
    </row>
    <row r="26" spans="1:11" s="49" customFormat="1" x14ac:dyDescent="0.2">
      <c r="A26" s="84" t="s">
        <v>88</v>
      </c>
      <c r="B26" s="54"/>
      <c r="C26" s="85"/>
      <c r="D26" s="54"/>
      <c r="E26" s="54"/>
      <c r="F26" s="92"/>
      <c r="G26" s="54"/>
      <c r="H26" s="45"/>
      <c r="I26" s="45"/>
      <c r="J26" s="86"/>
      <c r="K26" s="48"/>
    </row>
    <row r="27" spans="1:11" s="49" customFormat="1" x14ac:dyDescent="0.2">
      <c r="A27" s="84"/>
      <c r="B27" s="54"/>
      <c r="C27" s="85"/>
      <c r="D27" s="54"/>
      <c r="E27" s="54"/>
      <c r="F27" s="54"/>
      <c r="G27" s="54"/>
      <c r="H27" s="45"/>
      <c r="I27" s="45"/>
      <c r="J27" s="86"/>
      <c r="K27" s="48"/>
    </row>
    <row r="28" spans="1:11" s="49" customFormat="1" x14ac:dyDescent="0.2">
      <c r="A28" s="84" t="s">
        <v>65</v>
      </c>
      <c r="B28" s="54"/>
      <c r="C28" s="85"/>
      <c r="D28" s="54"/>
      <c r="E28" s="54"/>
      <c r="F28" s="54"/>
      <c r="G28" s="54"/>
      <c r="H28" s="45"/>
      <c r="I28" s="45"/>
      <c r="J28" s="86"/>
      <c r="K28" s="48"/>
    </row>
    <row r="29" spans="1:11" s="49" customFormat="1" x14ac:dyDescent="0.2">
      <c r="A29" s="84"/>
      <c r="B29" s="54"/>
      <c r="C29" s="85"/>
      <c r="D29" s="54"/>
      <c r="E29" s="54"/>
      <c r="F29" s="54"/>
      <c r="G29" s="54"/>
      <c r="H29" s="45"/>
      <c r="I29" s="45"/>
      <c r="J29" s="86"/>
      <c r="K29" s="48"/>
    </row>
    <row r="30" spans="1:11" s="49" customFormat="1" x14ac:dyDescent="0.2">
      <c r="A30" s="425" t="s">
        <v>89</v>
      </c>
      <c r="B30" s="426"/>
      <c r="C30" s="426"/>
      <c r="D30" s="426"/>
      <c r="E30" s="426"/>
      <c r="F30" s="426"/>
      <c r="G30" s="426"/>
      <c r="H30" s="45"/>
      <c r="I30" s="45"/>
      <c r="J30" s="86"/>
      <c r="K30" s="48"/>
    </row>
    <row r="31" spans="1:11" s="49" customFormat="1" x14ac:dyDescent="0.2">
      <c r="A31" s="425"/>
      <c r="B31" s="426"/>
      <c r="C31" s="426"/>
      <c r="D31" s="426"/>
      <c r="E31" s="426"/>
      <c r="F31" s="426"/>
      <c r="G31" s="426"/>
      <c r="H31" s="45"/>
      <c r="I31" s="45"/>
      <c r="J31" s="86"/>
      <c r="K31" s="48"/>
    </row>
    <row r="32" spans="1:11" s="49" customFormat="1" ht="12.75" customHeight="1" x14ac:dyDescent="0.2">
      <c r="A32" s="93"/>
      <c r="B32" s="25"/>
      <c r="C32" s="24"/>
      <c r="D32" s="24"/>
      <c r="E32" s="24"/>
      <c r="F32" s="24"/>
      <c r="G32" s="45"/>
      <c r="H32" s="45"/>
      <c r="I32" s="45"/>
      <c r="J32" s="86"/>
      <c r="K32" s="48"/>
    </row>
    <row r="33" spans="1:11" s="49" customFormat="1" x14ac:dyDescent="0.2">
      <c r="A33" s="93"/>
      <c r="B33" s="25"/>
      <c r="C33" s="24"/>
      <c r="D33" s="24"/>
      <c r="E33" s="24"/>
      <c r="F33" s="24"/>
      <c r="G33" s="45"/>
      <c r="H33" s="45"/>
      <c r="I33" s="45"/>
      <c r="J33" s="86"/>
      <c r="K33" s="48"/>
    </row>
    <row r="34" spans="1:11" s="49" customFormat="1" x14ac:dyDescent="0.2">
      <c r="A34" s="93"/>
      <c r="B34" s="25"/>
      <c r="C34" s="24"/>
      <c r="D34" s="24"/>
      <c r="E34" s="24"/>
      <c r="F34" s="24"/>
      <c r="G34" s="45"/>
      <c r="H34" s="45"/>
      <c r="I34" s="45"/>
      <c r="J34" s="86"/>
      <c r="K34" s="48"/>
    </row>
    <row r="35" spans="1:11" s="47" customFormat="1" x14ac:dyDescent="0.2">
      <c r="A35" s="4"/>
      <c r="B35" s="18"/>
      <c r="C35" s="5"/>
      <c r="D35" s="5"/>
      <c r="E35" s="5"/>
      <c r="F35" s="5"/>
      <c r="G35" s="37"/>
      <c r="H35" s="37"/>
      <c r="I35" s="37"/>
      <c r="J35" s="38"/>
    </row>
    <row r="36" spans="1:11" s="47" customFormat="1" x14ac:dyDescent="0.2">
      <c r="A36" s="4"/>
      <c r="B36" s="18"/>
      <c r="C36" s="5"/>
      <c r="D36" s="5"/>
      <c r="E36" s="5"/>
      <c r="F36" s="5"/>
      <c r="G36" s="37"/>
      <c r="H36" s="37"/>
      <c r="I36" s="37"/>
      <c r="J36" s="38"/>
    </row>
    <row r="37" spans="1:11" s="47" customFormat="1" x14ac:dyDescent="0.2">
      <c r="A37" s="4"/>
      <c r="B37" s="50"/>
      <c r="C37" s="51"/>
      <c r="D37" s="52"/>
      <c r="E37" s="5"/>
      <c r="F37" s="6"/>
      <c r="G37" s="39"/>
      <c r="H37" s="40"/>
      <c r="I37" s="8"/>
      <c r="J37" s="38"/>
    </row>
    <row r="38" spans="1:11" s="47" customFormat="1" x14ac:dyDescent="0.2">
      <c r="A38" s="7"/>
      <c r="B38" s="53"/>
      <c r="C38" s="54"/>
      <c r="D38" s="114" t="str">
        <f>'Planilha Orçamentária'!D91</f>
        <v>Eng. Bruno Dias</v>
      </c>
      <c r="E38" s="37"/>
      <c r="F38" s="410" t="s">
        <v>25</v>
      </c>
      <c r="G38" s="410"/>
      <c r="H38" s="410"/>
      <c r="I38" s="51"/>
      <c r="J38" s="38"/>
    </row>
    <row r="39" spans="1:11" s="47" customFormat="1" x14ac:dyDescent="0.2">
      <c r="A39" s="7"/>
      <c r="B39" s="50"/>
      <c r="C39" s="51"/>
      <c r="D39" s="114" t="str">
        <f>'Planilha Orçamentária'!D92</f>
        <v>CREA: RJ 2019109261</v>
      </c>
      <c r="E39" s="37"/>
      <c r="F39" s="407" t="s">
        <v>26</v>
      </c>
      <c r="G39" s="407"/>
      <c r="H39" s="407"/>
      <c r="I39" s="51"/>
      <c r="J39" s="38"/>
    </row>
    <row r="40" spans="1:11" s="47" customFormat="1" x14ac:dyDescent="0.2">
      <c r="A40" s="87"/>
      <c r="B40" s="407"/>
      <c r="C40" s="407"/>
      <c r="D40" s="407"/>
      <c r="E40" s="57"/>
      <c r="F40" s="407"/>
      <c r="G40" s="407"/>
      <c r="H40" s="51"/>
      <c r="I40" s="51"/>
      <c r="J40" s="99"/>
    </row>
    <row r="41" spans="1:11" x14ac:dyDescent="0.2">
      <c r="A41" s="84"/>
      <c r="B41" s="53"/>
      <c r="C41" s="54"/>
      <c r="D41" s="54"/>
      <c r="E41" s="54"/>
      <c r="F41" s="54"/>
      <c r="G41" s="54"/>
      <c r="H41" s="54"/>
      <c r="I41" s="54"/>
      <c r="J41" s="98"/>
    </row>
    <row r="42" spans="1:11" ht="44.25" customHeight="1" x14ac:dyDescent="0.2">
      <c r="A42" s="320" t="s">
        <v>109</v>
      </c>
      <c r="B42" s="321"/>
      <c r="C42" s="321"/>
      <c r="D42" s="321"/>
      <c r="E42" s="321"/>
      <c r="F42" s="321"/>
      <c r="G42" s="321"/>
      <c r="H42" s="321"/>
      <c r="I42" s="321"/>
      <c r="J42" s="322"/>
    </row>
    <row r="43" spans="1:11" ht="13.5" thickBot="1" x14ac:dyDescent="0.25">
      <c r="A43" s="100"/>
      <c r="B43" s="101"/>
      <c r="C43" s="102"/>
      <c r="D43" s="102"/>
      <c r="E43" s="102"/>
      <c r="F43" s="102"/>
      <c r="G43" s="102"/>
      <c r="H43" s="102"/>
      <c r="I43" s="102"/>
      <c r="J43" s="103"/>
    </row>
  </sheetData>
  <mergeCells count="19">
    <mergeCell ref="A6:E6"/>
    <mergeCell ref="F6:J6"/>
    <mergeCell ref="A1:B1"/>
    <mergeCell ref="D1:J1"/>
    <mergeCell ref="A2:J2"/>
    <mergeCell ref="A3:J3"/>
    <mergeCell ref="A5:F5"/>
    <mergeCell ref="A42:J42"/>
    <mergeCell ref="A7:E7"/>
    <mergeCell ref="F7:F8"/>
    <mergeCell ref="G7:G8"/>
    <mergeCell ref="A8:E8"/>
    <mergeCell ref="A9:J9"/>
    <mergeCell ref="A30:G31"/>
    <mergeCell ref="H12:J12"/>
    <mergeCell ref="F38:H38"/>
    <mergeCell ref="F39:H39"/>
    <mergeCell ref="B40:D40"/>
    <mergeCell ref="F40:G40"/>
  </mergeCells>
  <printOptions horizontalCentered="1"/>
  <pageMargins left="0" right="0" top="0" bottom="0" header="0" footer="0"/>
  <pageSetup paperSize="9"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Planilha Orçamentária</vt:lpstr>
      <vt:lpstr>Memória de Cálculo</vt:lpstr>
      <vt:lpstr>CCU</vt:lpstr>
      <vt:lpstr>Cronograma</vt:lpstr>
      <vt:lpstr>BDI</vt:lpstr>
      <vt:lpstr>BDI!Area_de_impressao</vt:lpstr>
      <vt:lpstr>CCU!Area_de_impressao</vt:lpstr>
      <vt:lpstr>Cronograma!Area_de_impressao</vt:lpstr>
      <vt:lpstr>'Memória de Cálculo'!Area_de_impressao</vt:lpstr>
      <vt:lpstr>'Planilha Orçamentária'!Area_de_impressao</vt:lpstr>
      <vt:lpstr>BDI!Titulos_de_impressao</vt:lpstr>
      <vt:lpstr>CCU!Titulos_de_impressao</vt:lpstr>
      <vt:lpstr>Cronograma!Titulos_de_impressao</vt:lpstr>
      <vt:lpstr>'Memória de Cálculo'!Titulos_de_impressao</vt:lpstr>
      <vt:lpstr>'Planilha Orçamentária'!Titulos_de_impressao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DELL</cp:lastModifiedBy>
  <cp:lastPrinted>2020-08-18T19:10:13Z</cp:lastPrinted>
  <dcterms:created xsi:type="dcterms:W3CDTF">2006-09-22T13:55:22Z</dcterms:created>
  <dcterms:modified xsi:type="dcterms:W3CDTF">2020-08-18T19:13:54Z</dcterms:modified>
</cp:coreProperties>
</file>